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7365" activeTab="2"/>
  </bookViews>
  <sheets>
    <sheet name="Økonomi og Erhverv" sheetId="1" r:id="rId1"/>
    <sheet name="Plan og Teknik" sheetId="2" r:id="rId2"/>
    <sheet name="Børn og Undervisning" sheetId="3" r:id="rId3"/>
    <sheet name="Kultur og Fritid" sheetId="4" r:id="rId4"/>
    <sheet name="Social og Sundhed" sheetId="5" r:id="rId5"/>
    <sheet name="Byggemodning - Salgsindtægter" sheetId="6" r:id="rId6"/>
    <sheet name="Byggemodning - Udstykninger" sheetId="7" r:id="rId7"/>
    <sheet name="Total - Anlæg" sheetId="8" r:id="rId8"/>
  </sheets>
  <calcPr calcId="145621"/>
</workbook>
</file>

<file path=xl/calcChain.xml><?xml version="1.0" encoding="utf-8"?>
<calcChain xmlns="http://schemas.openxmlformats.org/spreadsheetml/2006/main">
  <c r="H5" i="1" l="1"/>
  <c r="I5" i="1" s="1"/>
  <c r="H6" i="1"/>
  <c r="I6" i="1"/>
  <c r="H7" i="1"/>
  <c r="I7" i="1" s="1"/>
  <c r="H8" i="1"/>
  <c r="I8" i="1"/>
  <c r="H9" i="1"/>
  <c r="I9" i="1" s="1"/>
  <c r="H10" i="1"/>
  <c r="I10" i="1"/>
  <c r="H11" i="1"/>
  <c r="I11" i="1" s="1"/>
  <c r="H12" i="1"/>
  <c r="I12" i="1" s="1"/>
  <c r="H13" i="1"/>
  <c r="I13" i="1" s="1"/>
  <c r="H14" i="1"/>
  <c r="I14" i="1"/>
  <c r="H15" i="1"/>
  <c r="I15" i="1" s="1"/>
  <c r="H16" i="1"/>
  <c r="I16" i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/>
  <c r="I7" i="5" l="1"/>
  <c r="D37" i="3" l="1"/>
  <c r="D68" i="3" s="1"/>
  <c r="E68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9" i="3"/>
  <c r="I9" i="3" s="1"/>
  <c r="H6" i="3"/>
  <c r="I6" i="3" s="1"/>
  <c r="H7" i="3"/>
  <c r="I7" i="3" s="1"/>
  <c r="H8" i="3"/>
  <c r="I8" i="3" s="1"/>
  <c r="H25" i="3"/>
  <c r="I25" i="3" s="1"/>
  <c r="H26" i="3"/>
  <c r="I26" i="3" s="1"/>
  <c r="H27" i="3"/>
  <c r="I27" i="3" s="1"/>
  <c r="H28" i="3"/>
  <c r="I28" i="3" s="1"/>
  <c r="H29" i="3"/>
  <c r="I29" i="3" s="1"/>
  <c r="F37" i="3" l="1"/>
  <c r="G37" i="3" s="1"/>
  <c r="H37" i="3" s="1"/>
  <c r="H68" i="3" s="1"/>
  <c r="F14" i="5" l="1"/>
  <c r="G14" i="5"/>
  <c r="G45" i="7" l="1"/>
  <c r="G14" i="8" s="1"/>
  <c r="F45" i="7"/>
  <c r="F14" i="8" s="1"/>
  <c r="H44" i="7"/>
  <c r="H31" i="7"/>
  <c r="H43" i="7"/>
  <c r="H42" i="7"/>
  <c r="H41" i="7"/>
  <c r="H40" i="7"/>
  <c r="H39" i="7"/>
  <c r="H38" i="7"/>
  <c r="H37" i="7"/>
  <c r="H36" i="7"/>
  <c r="H35" i="7"/>
  <c r="H34" i="7"/>
  <c r="H33" i="7"/>
  <c r="H32" i="7"/>
  <c r="H30" i="7"/>
  <c r="H21" i="7"/>
  <c r="H45" i="7" l="1"/>
  <c r="H40" i="1"/>
  <c r="H43" i="1"/>
  <c r="H14" i="8" l="1"/>
  <c r="I45" i="7"/>
  <c r="I14" i="8" s="1"/>
  <c r="H56" i="2"/>
  <c r="I26" i="8" l="1"/>
  <c r="I25" i="8"/>
  <c r="I24" i="8"/>
  <c r="I23" i="8"/>
  <c r="I12" i="8"/>
  <c r="I61" i="1"/>
  <c r="I22" i="8" s="1"/>
  <c r="G61" i="1"/>
  <c r="G22" i="8" s="1"/>
  <c r="F61" i="1"/>
  <c r="F22" i="8" s="1"/>
  <c r="E61" i="1"/>
  <c r="E22" i="8" s="1"/>
  <c r="D61" i="1"/>
  <c r="D22" i="8" s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2" i="1"/>
  <c r="H41" i="1"/>
  <c r="H39" i="1"/>
  <c r="H38" i="1"/>
  <c r="H37" i="1"/>
  <c r="H36" i="1"/>
  <c r="H35" i="1"/>
  <c r="H34" i="1"/>
  <c r="H33" i="1"/>
  <c r="H32" i="1"/>
  <c r="H31" i="1"/>
  <c r="H30" i="1"/>
  <c r="H61" i="1" l="1"/>
  <c r="H22" i="8" s="1"/>
  <c r="I29" i="8" l="1"/>
  <c r="G68" i="2"/>
  <c r="G23" i="8" s="1"/>
  <c r="F68" i="2"/>
  <c r="F23" i="8" s="1"/>
  <c r="E68" i="2"/>
  <c r="E23" i="8" s="1"/>
  <c r="D68" i="2"/>
  <c r="D23" i="8" s="1"/>
  <c r="H67" i="2"/>
  <c r="H66" i="2"/>
  <c r="H65" i="2"/>
  <c r="H64" i="2"/>
  <c r="H63" i="2"/>
  <c r="H62" i="2"/>
  <c r="H61" i="2"/>
  <c r="H60" i="2"/>
  <c r="H59" i="2"/>
  <c r="H58" i="2"/>
  <c r="H57" i="2"/>
  <c r="H55" i="2"/>
  <c r="H54" i="2"/>
  <c r="H53" i="2"/>
  <c r="H52" i="2"/>
  <c r="H51" i="2"/>
  <c r="H50" i="2"/>
  <c r="H49" i="2"/>
  <c r="H48" i="2"/>
  <c r="H47" i="2"/>
  <c r="G33" i="5"/>
  <c r="G26" i="8" s="1"/>
  <c r="F33" i="5"/>
  <c r="F26" i="8" s="1"/>
  <c r="E33" i="5"/>
  <c r="E26" i="8" s="1"/>
  <c r="D33" i="5"/>
  <c r="D26" i="8" s="1"/>
  <c r="H32" i="5"/>
  <c r="H31" i="5"/>
  <c r="H30" i="5"/>
  <c r="H29" i="5"/>
  <c r="H28" i="5"/>
  <c r="H27" i="5"/>
  <c r="H26" i="5"/>
  <c r="H25" i="5"/>
  <c r="H24" i="5"/>
  <c r="H23" i="5"/>
  <c r="H22" i="5"/>
  <c r="H21" i="5"/>
  <c r="G19" i="4"/>
  <c r="G25" i="8" s="1"/>
  <c r="F19" i="4"/>
  <c r="F25" i="8" s="1"/>
  <c r="E19" i="4"/>
  <c r="E25" i="8" s="1"/>
  <c r="D19" i="4"/>
  <c r="D25" i="8" s="1"/>
  <c r="H18" i="4"/>
  <c r="H17" i="4"/>
  <c r="H16" i="4"/>
  <c r="H15" i="4"/>
  <c r="G68" i="3"/>
  <c r="G24" i="8" s="1"/>
  <c r="F68" i="3"/>
  <c r="F24" i="8" s="1"/>
  <c r="E24" i="8"/>
  <c r="D24" i="8"/>
  <c r="F29" i="8" l="1"/>
  <c r="E29" i="8"/>
  <c r="D29" i="8"/>
  <c r="H68" i="2"/>
  <c r="H23" i="8" s="1"/>
  <c r="H33" i="5"/>
  <c r="H26" i="8" s="1"/>
  <c r="H19" i="4"/>
  <c r="H25" i="8" s="1"/>
  <c r="H24" i="8"/>
  <c r="H29" i="8" l="1"/>
  <c r="G30" i="3"/>
  <c r="G9" i="8" s="1"/>
  <c r="F30" i="3"/>
  <c r="F9" i="8" s="1"/>
  <c r="H4" i="7" l="1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2" i="7"/>
  <c r="D23" i="7"/>
  <c r="D13" i="8" s="1"/>
  <c r="E23" i="7"/>
  <c r="E13" i="8" s="1"/>
  <c r="F23" i="7"/>
  <c r="G23" i="7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D29" i="6"/>
  <c r="D12" i="8" s="1"/>
  <c r="E29" i="6"/>
  <c r="E12" i="8" s="1"/>
  <c r="F29" i="6"/>
  <c r="F12" i="8" s="1"/>
  <c r="G29" i="6"/>
  <c r="H5" i="5"/>
  <c r="I5" i="5" s="1"/>
  <c r="H6" i="5"/>
  <c r="I6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D14" i="5"/>
  <c r="D11" i="8" s="1"/>
  <c r="E14" i="5"/>
  <c r="E11" i="8" s="1"/>
  <c r="F11" i="8"/>
  <c r="G11" i="8"/>
  <c r="H5" i="4"/>
  <c r="H6" i="4"/>
  <c r="D7" i="4"/>
  <c r="D10" i="8" s="1"/>
  <c r="E7" i="4"/>
  <c r="E10" i="8" s="1"/>
  <c r="F7" i="4"/>
  <c r="F10" i="8" s="1"/>
  <c r="G7" i="4"/>
  <c r="G10" i="8" s="1"/>
  <c r="H5" i="3"/>
  <c r="D30" i="3"/>
  <c r="D9" i="8" s="1"/>
  <c r="E30" i="3"/>
  <c r="E9" i="8" s="1"/>
  <c r="H5" i="2"/>
  <c r="I5" i="2" s="1"/>
  <c r="H6" i="2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H23" i="2"/>
  <c r="H24" i="2"/>
  <c r="H25" i="2"/>
  <c r="H26" i="2"/>
  <c r="I26" i="2" s="1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D40" i="2"/>
  <c r="D8" i="8" s="1"/>
  <c r="E40" i="2"/>
  <c r="E8" i="8" s="1"/>
  <c r="F40" i="2"/>
  <c r="F8" i="8" s="1"/>
  <c r="G40" i="2"/>
  <c r="G8" i="8" s="1"/>
  <c r="D23" i="1"/>
  <c r="D7" i="8" s="1"/>
  <c r="E23" i="1"/>
  <c r="E7" i="8" s="1"/>
  <c r="F23" i="1"/>
  <c r="F7" i="8" s="1"/>
  <c r="G23" i="1"/>
  <c r="G7" i="8" s="1"/>
  <c r="G12" i="8" l="1"/>
  <c r="G27" i="8"/>
  <c r="I40" i="2"/>
  <c r="I8" i="8" s="1"/>
  <c r="H14" i="5"/>
  <c r="I14" i="5" s="1"/>
  <c r="I11" i="8" s="1"/>
  <c r="H30" i="3"/>
  <c r="I30" i="3" s="1"/>
  <c r="I9" i="8" s="1"/>
  <c r="I5" i="3"/>
  <c r="I23" i="1"/>
  <c r="I7" i="8" s="1"/>
  <c r="F13" i="8"/>
  <c r="F15" i="8" s="1"/>
  <c r="F47" i="7"/>
  <c r="G13" i="8"/>
  <c r="G47" i="7"/>
  <c r="G28" i="8" s="1"/>
  <c r="D15" i="8"/>
  <c r="E15" i="8"/>
  <c r="H23" i="7"/>
  <c r="I23" i="7" s="1"/>
  <c r="I13" i="8" s="1"/>
  <c r="H29" i="6"/>
  <c r="H12" i="8" s="1"/>
  <c r="H11" i="8"/>
  <c r="H7" i="4"/>
  <c r="H23" i="1"/>
  <c r="H7" i="8" s="1"/>
  <c r="H40" i="2"/>
  <c r="H8" i="8" s="1"/>
  <c r="G29" i="8" l="1"/>
  <c r="H10" i="8"/>
  <c r="I10" i="8"/>
  <c r="I15" i="8" s="1"/>
  <c r="G15" i="8"/>
  <c r="H9" i="8"/>
  <c r="H13" i="8"/>
  <c r="H47" i="7"/>
  <c r="H15" i="8" l="1"/>
</calcChain>
</file>

<file path=xl/sharedStrings.xml><?xml version="1.0" encoding="utf-8"?>
<sst xmlns="http://schemas.openxmlformats.org/spreadsheetml/2006/main" count="846" uniqueCount="519">
  <si>
    <t>Anlæg</t>
  </si>
  <si>
    <t>005836</t>
  </si>
  <si>
    <t>Køb af Torvegade 10, Varde - Shell grunden</t>
  </si>
  <si>
    <t>005839</t>
  </si>
  <si>
    <t>Salg af ejd til selskaber under Varde Forsyning A/S</t>
  </si>
  <si>
    <t>005841</t>
  </si>
  <si>
    <t>Køb af arealer - mellem Skadehøjvej og Søndermarksvej</t>
  </si>
  <si>
    <t>005842</t>
  </si>
  <si>
    <t>Køb af 3 udstykkede byggegrunde i Næsbjerg by</t>
  </si>
  <si>
    <t>005843</t>
  </si>
  <si>
    <t>Salg af matr. Nr. 1 p, Gammelgård, Ølgod - Tamhøjvej 31, Gårde</t>
  </si>
  <si>
    <t>005844</t>
  </si>
  <si>
    <t>Køb af Tranemosevej 9, Nørre Nebel</t>
  </si>
  <si>
    <t>005845</t>
  </si>
  <si>
    <t>Køb og nedrivning af Kirkegade 1, Oksbøl</t>
  </si>
  <si>
    <t>005846</t>
  </si>
  <si>
    <t>Køb af Slotsgade 17, Varde - Den gl. Handelsskole</t>
  </si>
  <si>
    <t>010820</t>
  </si>
  <si>
    <t>Energibesparende foranstaltninger</t>
  </si>
  <si>
    <t>010840</t>
  </si>
  <si>
    <t>Energibesp. foranst. - Fælles for energikonti</t>
  </si>
  <si>
    <t>010843</t>
  </si>
  <si>
    <t>Energibesp.foranst. - Tilskud til energibesparelser - 2013</t>
  </si>
  <si>
    <t>013840</t>
  </si>
  <si>
    <t>Energibesp.foranst. - Andre faste ejendomme</t>
  </si>
  <si>
    <t>013865</t>
  </si>
  <si>
    <t>013873</t>
  </si>
  <si>
    <t>Salg af Torvet 14, Ølgod</t>
  </si>
  <si>
    <t>013874</t>
  </si>
  <si>
    <t>Salg af tandklinikker i Agerbæk og Ølgod</t>
  </si>
  <si>
    <t>013882</t>
  </si>
  <si>
    <t>Udbud Lerpøtvej 8, Varde</t>
  </si>
  <si>
    <t>013884</t>
  </si>
  <si>
    <t>Salg af Søndergade 38, Tistrup (tidligere Plejehjem)</t>
  </si>
  <si>
    <t>013885</t>
  </si>
  <si>
    <t>Bygninger på Vangsgade 31, Ølgod - nedrivning/udstyk</t>
  </si>
  <si>
    <t>013886</t>
  </si>
  <si>
    <t>Opkøb af faldefærdige bygninger</t>
  </si>
  <si>
    <t>013887</t>
  </si>
  <si>
    <t>Tilbygning til Lægehuset i Oksbøl</t>
  </si>
  <si>
    <t>013890</t>
  </si>
  <si>
    <t>Salg af Søndervang 10 A-F, Tistrup</t>
  </si>
  <si>
    <t>013891</t>
  </si>
  <si>
    <t>Nedrivning af 4 boliger Skolegade 27 A-D, Lunde</t>
  </si>
  <si>
    <t>013892</t>
  </si>
  <si>
    <t>Salg af Slotsgade 5, Varde</t>
  </si>
  <si>
    <t>013893</t>
  </si>
  <si>
    <t>Salg af Laboratiorievej 16, Varde</t>
  </si>
  <si>
    <t>031840</t>
  </si>
  <si>
    <t>Energibesparende foranst - Stadion og idrætsanlæg</t>
  </si>
  <si>
    <t>205840</t>
  </si>
  <si>
    <t>Energibesparende foranstaltninger - Materielgårde</t>
  </si>
  <si>
    <t>301840</t>
  </si>
  <si>
    <t>Energibesparende foranstaltninger - skolerne</t>
  </si>
  <si>
    <t>305840</t>
  </si>
  <si>
    <t>Energibesparende foranst. - Skolefritidsordninger</t>
  </si>
  <si>
    <t>318840</t>
  </si>
  <si>
    <t>Energibesparende foranst. - Idrætsfaciliteter børn/unge</t>
  </si>
  <si>
    <t>346840</t>
  </si>
  <si>
    <t xml:space="preserve">Energibesparende foranst. - Ungdomsuddannelse </t>
  </si>
  <si>
    <t>350840</t>
  </si>
  <si>
    <t>Energibesparende foranst. - Biblioteker</t>
  </si>
  <si>
    <t>360816</t>
  </si>
  <si>
    <t>Tirpitz - Køb af jord</t>
  </si>
  <si>
    <t>360840</t>
  </si>
  <si>
    <t>Energibesparende foranst. - Museum</t>
  </si>
  <si>
    <t>375840</t>
  </si>
  <si>
    <t>Energibesparende foranst. - Fritidsaktiviteter</t>
  </si>
  <si>
    <t>485840</t>
  </si>
  <si>
    <t>Energibesp. foranstaltner - Kommunal tandpleje mv.</t>
  </si>
  <si>
    <t>513840</t>
  </si>
  <si>
    <t>Energibesparende foranstaltninger - børnehaverne</t>
  </si>
  <si>
    <t>514840</t>
  </si>
  <si>
    <t>Engergibesp. foranst. - Integrerede daginstitutioner</t>
  </si>
  <si>
    <t>517840</t>
  </si>
  <si>
    <t>Energibesp.foranst. - Særlige dagtilbud/klubber</t>
  </si>
  <si>
    <t>532840</t>
  </si>
  <si>
    <t>Energibesparende foranst. - Ældreboliger</t>
  </si>
  <si>
    <t>552840</t>
  </si>
  <si>
    <t>Energibesparende foranst. - Botilbud til midl.ophold</t>
  </si>
  <si>
    <t>559840</t>
  </si>
  <si>
    <t>Energibesparende foranst. - Aktivitets- og samværst.</t>
  </si>
  <si>
    <t>650813</t>
  </si>
  <si>
    <t>Projekt 7-2, Bytoften</t>
  </si>
  <si>
    <t>650840</t>
  </si>
  <si>
    <t>Energibesparende foranst. - Rådhuse</t>
  </si>
  <si>
    <t>651801</t>
  </si>
  <si>
    <t>651807</t>
  </si>
  <si>
    <t>Standardisering af infrastruktur</t>
  </si>
  <si>
    <t>662850</t>
  </si>
  <si>
    <t>Fortællinger i "Naturpark Vesterhavet" - Nordea</t>
  </si>
  <si>
    <t>Plan og Teknik</t>
  </si>
  <si>
    <t>010814</t>
  </si>
  <si>
    <t>Toiletfaciliteter i Houstrup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</si>
  <si>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</si>
  <si>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</si>
  <si>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</si>
  <si>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</si>
  <si>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</si>
  <si>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</si>
  <si>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</si>
  <si>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</si>
  <si>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</si>
  <si>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</si>
  <si>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015815</t>
  </si>
  <si>
    <t>Støtte fra indsatspuljen 2011</t>
  </si>
  <si>
    <t>015818</t>
  </si>
  <si>
    <t>Pulje til byfornyelser/byudviklings-planer i diverse byer</t>
  </si>
  <si>
    <t>015819</t>
  </si>
  <si>
    <t>Landsbyfornyelse 2015</t>
  </si>
  <si>
    <t>015820</t>
  </si>
  <si>
    <t>Landsbyfornyelse 2014</t>
  </si>
  <si>
    <t>015823</t>
  </si>
  <si>
    <t>Puljebeløb til områdefornyelse Varde Midtby</t>
  </si>
  <si>
    <t>015825</t>
  </si>
  <si>
    <t>Varde Midtby - Projekter - bosætnings- og turistby</t>
  </si>
  <si>
    <t>015826</t>
  </si>
  <si>
    <t>Shellgrundens offentlige del - opholdstorv ned til Varde Å</t>
  </si>
  <si>
    <t>015830</t>
  </si>
  <si>
    <t>Varde Torv - belægning på tidligere p-areal</t>
  </si>
  <si>
    <t>015832</t>
  </si>
  <si>
    <t>Områdefornyelse varde Midtby - oplevelsesloop</t>
  </si>
  <si>
    <t>015834</t>
  </si>
  <si>
    <t>Områdefornyelse Varde Midtby - Minibyen</t>
  </si>
  <si>
    <t>015836</t>
  </si>
  <si>
    <t>Områdefornyelse Varde Midtby - Drikkeskur</t>
  </si>
  <si>
    <t>015838</t>
  </si>
  <si>
    <t>Områdefornyelse Varde Midtby - Kulturelle aktiviteter på Torvet</t>
  </si>
  <si>
    <t>015842</t>
  </si>
  <si>
    <t>Områdefornyelse Varde Midtby - Forskønnelse af gader, veje, stier, m.v.</t>
  </si>
  <si>
    <t>015861</t>
  </si>
  <si>
    <t>Bygningsfornyelse Varde Midtby - del af byforny.projekt</t>
  </si>
  <si>
    <t>020830</t>
  </si>
  <si>
    <t>Bro fra Arnbjerg til Varde Sommerland</t>
  </si>
  <si>
    <t>020860</t>
  </si>
  <si>
    <t>Oksbøl Bypark. Temalegeplads og omstr. af parken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</si>
  <si>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</si>
  <si>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</si>
  <si>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</si>
  <si>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</si>
  <si>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</si>
  <si>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</si>
  <si>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</si>
  <si>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</si>
  <si>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</si>
  <si>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</si>
  <si>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050825</t>
  </si>
  <si>
    <t>Projekt - "Planlægning af plejeprojekt i Alslev Ådal"</t>
  </si>
  <si>
    <t>050870</t>
  </si>
  <si>
    <t>Tilskud til aktiaviteter efter ordning</t>
  </si>
  <si>
    <t>070820</t>
  </si>
  <si>
    <t>Etablering af sti langs Ansager Kanal</t>
  </si>
  <si>
    <t>070830</t>
  </si>
  <si>
    <t>HolmeÅ - genopretning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</si>
  <si>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</si>
  <si>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</si>
  <si>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</si>
  <si>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</si>
  <si>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</si>
  <si>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</si>
  <si>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222811</t>
  </si>
  <si>
    <t>Prioritering af cykelstiprojekter 2014 - 2017</t>
  </si>
  <si>
    <t>222815</t>
  </si>
  <si>
    <t>Brovedligeholdelse - Tarphagebroen</t>
  </si>
  <si>
    <t>222822</t>
  </si>
  <si>
    <t>Trafiksikkerhed 2013 - handleplan</t>
  </si>
  <si>
    <t>222823</t>
  </si>
  <si>
    <t>Cykelsti langs Fåborgvej mellem Fåborg og Agerbæk</t>
  </si>
  <si>
    <t>Projektændring, adgangsvej til ny grusgrav i Kjelst</t>
  </si>
  <si>
    <t>222874</t>
  </si>
  <si>
    <t xml:space="preserve">Varde Bymidte </t>
  </si>
  <si>
    <t>222875</t>
  </si>
  <si>
    <t>Cykelsti Nymindegabvej</t>
  </si>
  <si>
    <t>222878</t>
  </si>
  <si>
    <t>Optimering af krydset Vestre Landevej/Ndr. Boulevard</t>
  </si>
  <si>
    <t>222884</t>
  </si>
  <si>
    <t>Cykelsti Næsbjerg - Varde</t>
  </si>
  <si>
    <t>222894</t>
  </si>
  <si>
    <t>Udskiftning af jernbanebroen ved Viadukvej, Ølgod</t>
  </si>
  <si>
    <t>222897</t>
  </si>
  <si>
    <t>Cykelsti Vejers Havvej - Delvis af Puljen fra Staten</t>
  </si>
  <si>
    <t>222898</t>
  </si>
  <si>
    <t>Fodgængertunnel under banen Plantagevej, Varde</t>
  </si>
  <si>
    <t>222907</t>
  </si>
  <si>
    <t>222908</t>
  </si>
  <si>
    <t>222909</t>
  </si>
  <si>
    <t>Cykelsti Ringkøbingvej fra Viadukten til Ndr. Boulevard</t>
  </si>
  <si>
    <t>222910</t>
  </si>
  <si>
    <t>Prioritering af cykelstiprojekter 2015 - 2018</t>
  </si>
  <si>
    <t>222912</t>
  </si>
  <si>
    <t>Cykelbaner langs Houstrupvej, Nr. Nebel</t>
  </si>
  <si>
    <t>222913</t>
  </si>
  <si>
    <t>Cykelsti Toftnæs-Alslev</t>
  </si>
  <si>
    <t>222914</t>
  </si>
  <si>
    <t>Cykelsti Hodde-Tistrup 1. etape</t>
  </si>
  <si>
    <t>222917</t>
  </si>
  <si>
    <t>Renovering af broer - Budgetbeløb</t>
  </si>
  <si>
    <t>223820</t>
  </si>
  <si>
    <t>Separering af kloak ved kommunale ejendomme</t>
  </si>
  <si>
    <t>223821</t>
  </si>
  <si>
    <t>Udskiftning af vejafvanding fbm kloakserarering</t>
  </si>
  <si>
    <t>223830</t>
  </si>
  <si>
    <t>Afledte byforskønnelser - kloakseparering diverse byer</t>
  </si>
  <si>
    <t>Børn og Undervisning</t>
  </si>
  <si>
    <t>301870</t>
  </si>
  <si>
    <t>IT forsøgsprojekt på 3 overbygningsskoler</t>
  </si>
  <si>
    <t>301876</t>
  </si>
  <si>
    <t>Lykkesgårdskolen - udgifter i fbm evt skimmelsvamp</t>
  </si>
  <si>
    <t>301879</t>
  </si>
  <si>
    <t>Renoverings-og anlægspulje, skoler og dagtilbud</t>
  </si>
  <si>
    <t>301881</t>
  </si>
  <si>
    <t>305802</t>
  </si>
  <si>
    <t>305806</t>
  </si>
  <si>
    <t>SFO 2 og SFO 3 i Varde By mm.</t>
  </si>
  <si>
    <t>305807-08</t>
  </si>
  <si>
    <t>Sct Jacobi SFO, renovering af legeplads</t>
  </si>
  <si>
    <t>305807-09</t>
  </si>
  <si>
    <t>Sct Jacobi SFO, indretning af ny SFO 2 og 3</t>
  </si>
  <si>
    <t>375801</t>
  </si>
  <si>
    <t>Ungdomshus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</si>
  <si>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</si>
  <si>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</si>
  <si>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</si>
  <si>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</si>
  <si>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</si>
  <si>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</si>
  <si>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513853-01</t>
  </si>
  <si>
    <t>Oksbøl Børnehave, etablering af legeplads</t>
  </si>
  <si>
    <t>514809</t>
  </si>
  <si>
    <t xml:space="preserve">Vuggestuepladser Nr. Nebel, anlægsudgift </t>
  </si>
  <si>
    <t>514810</t>
  </si>
  <si>
    <t>Oksbøl masterplan (børnepasning)</t>
  </si>
  <si>
    <t>514812</t>
  </si>
  <si>
    <t>Ny børnehave i Årre</t>
  </si>
  <si>
    <t>Kultur og fritid</t>
  </si>
  <si>
    <t>015828</t>
  </si>
  <si>
    <t>Områdefornyelse Varde midtby - Kulturspinderiet</t>
  </si>
  <si>
    <t>031820</t>
  </si>
  <si>
    <t>Kunststofbane i Varde</t>
  </si>
  <si>
    <t>318833</t>
  </si>
  <si>
    <t>Tilskud til energirigtig renovering - idrætsanlæg</t>
  </si>
  <si>
    <t>350850</t>
  </si>
  <si>
    <t>Ny bogbus</t>
  </si>
  <si>
    <t>350860</t>
  </si>
  <si>
    <t>Biblioteket - Indretning af mødelokaler m.v.</t>
  </si>
  <si>
    <t>364860</t>
  </si>
  <si>
    <t>Projekt Stålværks- og Trådspinderigrunden</t>
  </si>
  <si>
    <t>Social og sundhed</t>
  </si>
  <si>
    <t>018815</t>
  </si>
  <si>
    <t>Servicearealer, Æblehaven, Næsbjerg</t>
  </si>
  <si>
    <t>018829</t>
  </si>
  <si>
    <t>Servicearealer, Helle Plejecenter Starup</t>
  </si>
  <si>
    <t>018830</t>
  </si>
  <si>
    <t>Servicearealer, Bo Østervang Varde</t>
  </si>
  <si>
    <t>018831</t>
  </si>
  <si>
    <t>018832</t>
  </si>
  <si>
    <t>Hensat beløb - Bo Østervang, Varde</t>
  </si>
  <si>
    <t>018834</t>
  </si>
  <si>
    <t>Køb af servicearealer, 8 boliger Baunbo, Lunde</t>
  </si>
  <si>
    <t>523827</t>
  </si>
  <si>
    <t>530823</t>
  </si>
  <si>
    <t>530825</t>
  </si>
  <si>
    <t>530826</t>
  </si>
  <si>
    <t>532828</t>
  </si>
  <si>
    <t>Salg af grund og bygninger Tistruplund, Tistrup</t>
  </si>
  <si>
    <t>532842</t>
  </si>
  <si>
    <t>Renov. af lokaler til sygepl.gruppen - Tistruplund</t>
  </si>
  <si>
    <t>532847</t>
  </si>
  <si>
    <t>532848</t>
  </si>
  <si>
    <t>Hjemmepleje Midt/Vest, ombygning af Hybenbo</t>
  </si>
  <si>
    <t>550810</t>
  </si>
  <si>
    <t>Lunden, Living Lab</t>
  </si>
  <si>
    <t>550811</t>
  </si>
  <si>
    <t>552808</t>
  </si>
  <si>
    <t>Køb og renovering af Vidagerhus, Janderup</t>
  </si>
  <si>
    <t>559815</t>
  </si>
  <si>
    <t>559820</t>
  </si>
  <si>
    <t>Byggemodning, bolig- og erhvervsformål</t>
  </si>
  <si>
    <t>Salgsindtægter</t>
  </si>
  <si>
    <t>002001</t>
  </si>
  <si>
    <t>Fælles udgifter og indtægter</t>
  </si>
  <si>
    <t>002800</t>
  </si>
  <si>
    <t>Byggemodning vedr. 002 + 003 - budgetbeløb</t>
  </si>
  <si>
    <t>002806</t>
  </si>
  <si>
    <t>Rønnevænget, Ølgod</t>
  </si>
  <si>
    <t>002813</t>
  </si>
  <si>
    <t>Kløvervænget, Ølgod</t>
  </si>
  <si>
    <t>002815</t>
  </si>
  <si>
    <t>Højgårdsparken, Varde - 15 grunde</t>
  </si>
  <si>
    <t>002826</t>
  </si>
  <si>
    <t>Lærkehøj, 22 parceller, Oksbøl</t>
  </si>
  <si>
    <t>002827</t>
  </si>
  <si>
    <t>Skallingvej, Billum</t>
  </si>
  <si>
    <t>002830</t>
  </si>
  <si>
    <t>Sofievej, Sig</t>
  </si>
  <si>
    <t>002831</t>
  </si>
  <si>
    <t>Uranusvej, Alslev</t>
  </si>
  <si>
    <t>002836</t>
  </si>
  <si>
    <t>Kastanjevangen i Sig</t>
  </si>
  <si>
    <t>002838</t>
  </si>
  <si>
    <t>Kærhøgevej, Varde</t>
  </si>
  <si>
    <t>002861</t>
  </si>
  <si>
    <t>Skorrehovej, Tofterup</t>
  </si>
  <si>
    <t>002876</t>
  </si>
  <si>
    <t>Åbrinken, etape 3, Varde</t>
  </si>
  <si>
    <t>002883</t>
  </si>
  <si>
    <t>Åbrinken, etape 4, Varde</t>
  </si>
  <si>
    <t>002886</t>
  </si>
  <si>
    <t>002887</t>
  </si>
  <si>
    <t>002888</t>
  </si>
  <si>
    <t>002889</t>
  </si>
  <si>
    <t>002890</t>
  </si>
  <si>
    <t>002891</t>
  </si>
  <si>
    <t>Mejlvangvænget, Ølgod</t>
  </si>
  <si>
    <t>002892</t>
  </si>
  <si>
    <t>Budgetoverførsel fra 2010 til 2011 - Salg af grunde</t>
  </si>
  <si>
    <t>002893</t>
  </si>
  <si>
    <t>002894</t>
  </si>
  <si>
    <t>Hegnsgårdsvej, Årre Etape 2</t>
  </si>
  <si>
    <t>002895</t>
  </si>
  <si>
    <t>Skovkanten, Ølgod</t>
  </si>
  <si>
    <t>002897</t>
  </si>
  <si>
    <t>Frejasvej - Etape 2, Oksbøl</t>
  </si>
  <si>
    <t>002898</t>
  </si>
  <si>
    <t>Tranebærvej, Agerbæk - Etape 2</t>
  </si>
  <si>
    <t>002899</t>
  </si>
  <si>
    <t>Areal ved Holmevej, Billum</t>
  </si>
  <si>
    <t>002901</t>
  </si>
  <si>
    <t>2. etape ved Bymarken Janderup</t>
  </si>
  <si>
    <t>002903</t>
  </si>
  <si>
    <t>Vangsgade 31A, 31B og Solvænget 90</t>
  </si>
  <si>
    <t>002905</t>
  </si>
  <si>
    <t>Torvevænget, Tofterup</t>
  </si>
  <si>
    <t>003802</t>
  </si>
  <si>
    <t>Energivej/ Viaduktvej, Ølgod</t>
  </si>
  <si>
    <t>003804</t>
  </si>
  <si>
    <t>003806</t>
  </si>
  <si>
    <t>Jeppe Skovgaards Vej, Varde</t>
  </si>
  <si>
    <t>003831</t>
  </si>
  <si>
    <t>Udstykninger</t>
  </si>
  <si>
    <t>002801</t>
  </si>
  <si>
    <t>Fælles udgifter og indtægter, boligformål</t>
  </si>
  <si>
    <t>002849</t>
  </si>
  <si>
    <t>Færdiggørelse af eksisterende byggemodningsområder</t>
  </si>
  <si>
    <t>002850</t>
  </si>
  <si>
    <t>002851</t>
  </si>
  <si>
    <t>002852</t>
  </si>
  <si>
    <t>Færdiggørelse eksisterende områder</t>
  </si>
  <si>
    <t>002858</t>
  </si>
  <si>
    <t>Rammebeløb til byggemodning - Vedtaget Budget 11</t>
  </si>
  <si>
    <t>002904</t>
  </si>
  <si>
    <t>Hovedgaden 62A, 62B og 62D, Næsbjerg</t>
  </si>
  <si>
    <t>003801</t>
  </si>
  <si>
    <t>Fælles udgifter og indtægter, erhvervsformål</t>
  </si>
  <si>
    <t>Energivej/Viaduktvej, Ølgod</t>
  </si>
  <si>
    <t>Hammeren/Ambolten, Varde</t>
  </si>
  <si>
    <t>003810</t>
  </si>
  <si>
    <t>Vadehavsvej, Billum</t>
  </si>
  <si>
    <t>003837</t>
  </si>
  <si>
    <t>Sti/fortov ved Viaduktvej i Ølgod</t>
  </si>
  <si>
    <t>Total</t>
  </si>
  <si>
    <t>Kultur og Fritid</t>
  </si>
  <si>
    <t>Social og Sundhed</t>
  </si>
  <si>
    <t>Bolig/erhverv - salgsindtægter</t>
  </si>
  <si>
    <t>Bolig/erhverv - udstykning</t>
  </si>
  <si>
    <t>Total anlæg</t>
  </si>
  <si>
    <t>Statusbeskrivelse</t>
  </si>
  <si>
    <t>Økonomi og Erhverv</t>
  </si>
  <si>
    <t>Total - anlægsprojekter pr. 31.12.2015</t>
  </si>
  <si>
    <t>Igangværende</t>
  </si>
  <si>
    <t>Afsluttet</t>
  </si>
  <si>
    <t>301804-01</t>
  </si>
  <si>
    <t>Årre Skole, direkte udgange fra 4 klasselokaler, renovering af lokaler samt genopbygning af underkendt legeplads</t>
  </si>
  <si>
    <t>301804-05</t>
  </si>
  <si>
    <t>Jacobi skole, udearealer</t>
  </si>
  <si>
    <t>301879-10</t>
  </si>
  <si>
    <t>301879-26</t>
  </si>
  <si>
    <t>301879-27</t>
  </si>
  <si>
    <t>Agerbæk Børnehave, overdækning af barnevogne</t>
  </si>
  <si>
    <t>Lundparken, Dræning</t>
  </si>
  <si>
    <t>Kastanjehaven, Opsætning af hegn</t>
  </si>
  <si>
    <t>301881-14</t>
  </si>
  <si>
    <t>301881-19</t>
  </si>
  <si>
    <t>301881-24</t>
  </si>
  <si>
    <t>301881-25</t>
  </si>
  <si>
    <t>301881-26</t>
  </si>
  <si>
    <t>301881-27</t>
  </si>
  <si>
    <t xml:space="preserve">301881-29 </t>
  </si>
  <si>
    <t>301881-30</t>
  </si>
  <si>
    <t>301881-31</t>
  </si>
  <si>
    <t>301881-32</t>
  </si>
  <si>
    <t>301881-33</t>
  </si>
  <si>
    <t>301881-34</t>
  </si>
  <si>
    <t>301881-35</t>
  </si>
  <si>
    <t>301881-36</t>
  </si>
  <si>
    <t>301881-37</t>
  </si>
  <si>
    <t>Skovbrynet, solafskærming</t>
  </si>
  <si>
    <t>Sønderalle, udbedring af fugt og mug i kælder</t>
  </si>
  <si>
    <t>Skovhytten, udvendig klima afskærmning</t>
  </si>
  <si>
    <t>HolmeÅhuset, barnevognsskur</t>
  </si>
  <si>
    <t>Lundparken, 0-2 års pladser</t>
  </si>
  <si>
    <t>Billum børnehave, 0-2 års pladser</t>
  </si>
  <si>
    <t>Skovhytten, fjernelse af jord</t>
  </si>
  <si>
    <t>Agerbæk skole, Renovering af parkeringsplads</t>
  </si>
  <si>
    <t>Ansager skole, udskiftning af gulv i gange og fysiklokale</t>
  </si>
  <si>
    <t>Etablering af toiletbygning ved naturlegepladsen varde</t>
  </si>
  <si>
    <t>Børneuniverset, Røgalarm Hedevang</t>
  </si>
  <si>
    <t>Søndermarken, amfiteater</t>
  </si>
  <si>
    <t>Børneuniverset, nyt hegn og legeplads, Hedevang</t>
  </si>
  <si>
    <t>Tistrup , Klogetrappe</t>
  </si>
  <si>
    <t>Børneuniverset, Renovering af kælder, Sdr. Alle</t>
  </si>
  <si>
    <t>Tistrup SFO, skurbygggeri og klogetrappe</t>
  </si>
  <si>
    <t>308800-01</t>
  </si>
  <si>
    <t>Ansager, Skolen ved Tippen, tilbygning af fælleslokale mm.</t>
  </si>
  <si>
    <t>523814-01</t>
  </si>
  <si>
    <t>Tippen, udskiftning af vunduer og døre</t>
  </si>
  <si>
    <t>523814-02</t>
  </si>
  <si>
    <t>Tippen, udskiftning af oliefyr</t>
  </si>
  <si>
    <t>Renovering af hovedbygning Tueslund, Alslev</t>
  </si>
  <si>
    <t>018835</t>
  </si>
  <si>
    <t>Ansager Områdecenter - Syns- og skønssag</t>
  </si>
  <si>
    <t>Ombygning af Baunbo</t>
  </si>
  <si>
    <t>Pengene betales tilbage - P-fond</t>
  </si>
  <si>
    <t>Igangværende anlæg</t>
  </si>
  <si>
    <t>Udvalget for Børn og Undervisning</t>
  </si>
  <si>
    <t>Afsluttede anlægsprojekter</t>
  </si>
  <si>
    <t>(flyttet til byfornyelse)</t>
  </si>
  <si>
    <t>Udvalget for Kultur og Fritid</t>
  </si>
  <si>
    <t>Udvalget for Social og Sundhed</t>
  </si>
  <si>
    <t>Udvalget for Plan og Teknik</t>
  </si>
  <si>
    <t>Igangværende anlægsprojekter</t>
  </si>
  <si>
    <t>Energipuljen</t>
  </si>
  <si>
    <t>Afsluttede anlæg</t>
  </si>
  <si>
    <t>Udvalget for Økonomi og Erhverv</t>
  </si>
  <si>
    <t>650811</t>
  </si>
  <si>
    <t>Administrationsbygning - projekt 7-2, fælles udgifter</t>
  </si>
  <si>
    <t>651812</t>
  </si>
  <si>
    <t>Administrationsbygning - projekt 7-2, Borgercenter</t>
  </si>
  <si>
    <t>Renovering fortsætter i 2016</t>
  </si>
  <si>
    <t>Asfaltering af p-plads 2016</t>
  </si>
  <si>
    <t>Afsluttes og indvies i 2016</t>
  </si>
  <si>
    <t>Mangler slidlag</t>
  </si>
  <si>
    <t>Små mangler</t>
  </si>
  <si>
    <t>Færdiggøres i 2016</t>
  </si>
  <si>
    <t>Projektering pågår</t>
  </si>
  <si>
    <t>Afsluttes i 2016 restbeløb sættes tilbage på brovedligeholdelsespuljen</t>
  </si>
  <si>
    <t>Mangler sti m.m.</t>
  </si>
  <si>
    <t>Ekspropriation pågår</t>
  </si>
  <si>
    <t>Bruges til de broer, der skal renoveres i 2016</t>
  </si>
  <si>
    <t>Fortsætter i 2016</t>
  </si>
  <si>
    <t>Opretning af rabatgrus i 2016</t>
  </si>
  <si>
    <t>013894</t>
  </si>
  <si>
    <t>Køb og salg af Langgade 64, Kvong</t>
  </si>
  <si>
    <t>Afsluttes i 2016</t>
  </si>
  <si>
    <t>Økonomiafdelingen</t>
  </si>
  <si>
    <t>Tilslutningsbidrag hvor kontoen står i forskud og bliver nedbragt efterhånden som grundene sælges.</t>
  </si>
  <si>
    <t>Tilslutningsbidrag</t>
  </si>
  <si>
    <t>Budget</t>
  </si>
  <si>
    <t>Forbrug</t>
  </si>
  <si>
    <t>Restbudget</t>
  </si>
  <si>
    <t>Højgårdsparken  - Varde 15 parcelhusgrunde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</si>
  <si>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</si>
  <si>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</si>
  <si>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</si>
  <si>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</si>
  <si>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</si>
  <si>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</si>
  <si>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</si>
  <si>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Hegngårdsvej - Årre, Etape 1 og 3</t>
  </si>
  <si>
    <t>Udstykningsområdet "Skovkanten"</t>
  </si>
  <si>
    <t>Udstykningsområdet "Frejasvej - etape 2"</t>
  </si>
  <si>
    <t>Udstykningsområdet "Tranebærvej - etape 2"</t>
  </si>
  <si>
    <t>Udstykningsområdet Vangsgade 31A og 31B og Solvænget 90</t>
  </si>
  <si>
    <t xml:space="preserve">I alt </t>
  </si>
  <si>
    <t xml:space="preserve">Total </t>
  </si>
  <si>
    <t xml:space="preserve">Byggemodning + tilslutningsbidrag </t>
  </si>
  <si>
    <t>"Højgårdsparken" - Varde 15 parcelhusgrunde</t>
  </si>
  <si>
    <t>003818</t>
  </si>
  <si>
    <t>"Havrevænget/Nørremarken" Skovlund</t>
  </si>
  <si>
    <t>Udstykningsområdet "Hovedgaden 62A, 62B og 62D</t>
  </si>
  <si>
    <t>Overførsel til 2016</t>
  </si>
  <si>
    <t>Udvidelse af Skovlunden - beskæftigelse</t>
  </si>
  <si>
    <t>Netto komm.tab v/nedlæggelse af boliger</t>
  </si>
  <si>
    <t>5 almene handicapboliger ved Bo Østervang</t>
  </si>
  <si>
    <t>Servicearealtilskud, boliger ved Bo Østervang</t>
  </si>
  <si>
    <t>Lunden, Trådløst kaldeanlæg og telefonanlæg</t>
  </si>
  <si>
    <t xml:space="preserve">Køb af Dalgasvej 35 - til Psykiatrien </t>
  </si>
  <si>
    <t>Krogen, udendørsfaciliteter på Jægumsvej</t>
  </si>
  <si>
    <t>Pulje til bygninger/ældreboliger - som skal afvikles</t>
  </si>
  <si>
    <t>018836</t>
  </si>
  <si>
    <t xml:space="preserve">Etablering af P-plads ved Hybenbo </t>
  </si>
  <si>
    <t>301880</t>
  </si>
  <si>
    <t>Renovering - og anlægspulje skoler og dagtilbud 2014</t>
  </si>
  <si>
    <t>Renovering - og anlægspulje skoler og dagtilbud 2015</t>
  </si>
  <si>
    <t>Afsluttet 31.12.2014</t>
  </si>
  <si>
    <t>Overført til Plan og Teknik 013.884</t>
  </si>
  <si>
    <t>Ekstraudgift vedr. afsluttet anlægssag</t>
  </si>
  <si>
    <t>Gennemføres i 2017</t>
  </si>
  <si>
    <t xml:space="preserve">Afsluttet </t>
  </si>
  <si>
    <t>Afsluttes 2016</t>
  </si>
  <si>
    <t>Byggemodning</t>
  </si>
  <si>
    <t>Tilslutningsbidrag, hvor kontoen står i forskud</t>
  </si>
  <si>
    <t>Overføres til 2016</t>
  </si>
  <si>
    <t xml:space="preserve">Restpuljebeløb  overføres til 2016  </t>
  </si>
  <si>
    <t>Er indviet - afsluttes i 2016</t>
  </si>
  <si>
    <t>Er afsluttet</t>
  </si>
  <si>
    <t>Overføres til 2016 - (NaturKultur projekt nyt naturcenter i Blåvand)</t>
  </si>
  <si>
    <t>Godkendt PT 14-02-2014</t>
  </si>
  <si>
    <t>17468-15</t>
  </si>
  <si>
    <t>35337-16</t>
  </si>
  <si>
    <t>35333-16</t>
  </si>
  <si>
    <t>35329-16</t>
  </si>
  <si>
    <t xml:space="preserve">Tages med i Områdefornyelsenes samlede regnskab </t>
  </si>
  <si>
    <t>Overførsel fra 2015 til 2016</t>
  </si>
  <si>
    <t>Uforbrugt beløb</t>
  </si>
  <si>
    <t>Regnskab 31.12.2015</t>
  </si>
  <si>
    <t>Korr. Budget 2015</t>
  </si>
  <si>
    <t>Akk. forbrug 010107-311215</t>
  </si>
  <si>
    <t>Bevilling 010107-311215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</si>
</sst>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color theme="3" tint="0.79998168889431442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u/>
      <sz val="10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color theme="4" tint="0.5999938962981048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7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3" fillId="2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3" fontId="3" fillId="0" borderId="0" xfId="0" applyNumberFormat="1" applyFont="1" applyFill="1" applyBorder="1" applyAlignment="1" applyProtection="1"/>
    <xf numFmtId="0" fontId="4" fillId="0" borderId="0" xfId="0" applyFont="1" applyBorder="1"/>
    <xf numFmtId="0" fontId="0" fillId="0" borderId="0" xfId="0"/>
    <xf numFmtId="0" fontId="1" fillId="0" borderId="0" xfId="1"/>
    <xf numFmtId="0" fontId="5" fillId="0" borderId="0" xfId="1" applyFont="1"/>
    <xf numFmtId="0" fontId="6" fillId="0" borderId="0" xfId="1" applyFont="1"/>
    <xf numFmtId="3" fontId="7" fillId="0" borderId="6" xfId="1" applyNumberFormat="1" applyFont="1" applyBorder="1"/>
    <xf numFmtId="0" fontId="7" fillId="0" borderId="6" xfId="1" applyFont="1" applyBorder="1"/>
    <xf numFmtId="0" fontId="7" fillId="0" borderId="2" xfId="1" quotePrefix="1" applyFont="1" applyBorder="1"/>
    <xf numFmtId="0" fontId="7" fillId="0" borderId="9" xfId="1" quotePrefix="1" applyFont="1" applyBorder="1"/>
    <xf numFmtId="3" fontId="7" fillId="0" borderId="9" xfId="1" applyNumberFormat="1" applyFont="1" applyBorder="1"/>
    <xf numFmtId="0" fontId="7" fillId="0" borderId="0" xfId="1" applyFont="1" applyFill="1" applyBorder="1"/>
    <xf numFmtId="0" fontId="2" fillId="0" borderId="0" xfId="1" applyFont="1"/>
    <xf numFmtId="0" fontId="7" fillId="0" borderId="6" xfId="1" applyNumberFormat="1" applyFont="1" applyBorder="1" applyAlignment="1">
      <alignment horizontal="center"/>
    </xf>
    <xf numFmtId="3" fontId="2" fillId="0" borderId="0" xfId="1" applyNumberFormat="1" applyFont="1" applyFill="1" applyBorder="1"/>
    <xf numFmtId="0" fontId="7" fillId="0" borderId="2" xfId="1" applyFont="1" applyBorder="1"/>
    <xf numFmtId="0" fontId="7" fillId="0" borderId="9" xfId="1" applyFont="1" applyBorder="1"/>
    <xf numFmtId="3" fontId="7" fillId="0" borderId="2" xfId="1" applyNumberFormat="1" applyFont="1" applyBorder="1" applyAlignment="1">
      <alignment horizontal="center"/>
    </xf>
    <xf numFmtId="3" fontId="7" fillId="0" borderId="8" xfId="1" applyNumberFormat="1" applyFont="1" applyBorder="1"/>
    <xf numFmtId="3" fontId="7" fillId="0" borderId="3" xfId="1" applyNumberFormat="1" applyFont="1" applyBorder="1"/>
    <xf numFmtId="3" fontId="7" fillId="0" borderId="10" xfId="1" applyNumberFormat="1" applyFont="1" applyBorder="1"/>
    <xf numFmtId="3" fontId="7" fillId="0" borderId="1" xfId="1" applyNumberFormat="1" applyFont="1" applyBorder="1"/>
    <xf numFmtId="3" fontId="7" fillId="0" borderId="1" xfId="1" applyNumberFormat="1" applyFont="1" applyBorder="1" applyAlignment="1">
      <alignment horizontal="center"/>
    </xf>
    <xf numFmtId="0" fontId="7" fillId="0" borderId="13" xfId="1" applyNumberFormat="1" applyFont="1" applyBorder="1" applyAlignment="1">
      <alignment horizontal="center"/>
    </xf>
    <xf numFmtId="0" fontId="7" fillId="0" borderId="3" xfId="1" applyFont="1" applyBorder="1" applyAlignment="1">
      <alignment wrapText="1"/>
    </xf>
    <xf numFmtId="3" fontId="3" fillId="0" borderId="2" xfId="0" applyNumberFormat="1" applyFont="1" applyFill="1" applyBorder="1" applyAlignment="1" applyProtection="1"/>
    <xf numFmtId="3" fontId="3" fillId="0" borderId="9" xfId="0" applyNumberFormat="1" applyFont="1" applyFill="1" applyBorder="1" applyAlignment="1" applyProtection="1"/>
    <xf numFmtId="0" fontId="7" fillId="2" borderId="6" xfId="1" applyFont="1" applyFill="1" applyBorder="1"/>
    <xf numFmtId="3" fontId="7" fillId="2" borderId="12" xfId="1" applyNumberFormat="1" applyFont="1" applyFill="1" applyBorder="1"/>
    <xf numFmtId="3" fontId="7" fillId="2" borderId="6" xfId="1" applyNumberFormat="1" applyFont="1" applyFill="1" applyBorder="1"/>
    <xf numFmtId="3" fontId="7" fillId="2" borderId="7" xfId="1" applyNumberFormat="1" applyFont="1" applyFill="1" applyBorder="1"/>
    <xf numFmtId="3" fontId="4" fillId="0" borderId="0" xfId="0" applyNumberFormat="1" applyFont="1"/>
    <xf numFmtId="0" fontId="10" fillId="0" borderId="1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9" fillId="0" borderId="0" xfId="0" applyFont="1" applyAlignment="1"/>
    <xf numFmtId="0" fontId="9" fillId="0" borderId="0" xfId="0" applyFont="1" applyAlignment="1">
      <alignment horizontal="right"/>
    </xf>
    <xf numFmtId="3" fontId="10" fillId="0" borderId="0" xfId="0" applyNumberFormat="1" applyFont="1" applyFill="1" applyBorder="1" applyAlignment="1" applyProtection="1"/>
    <xf numFmtId="3" fontId="10" fillId="0" borderId="0" xfId="0" applyNumberFormat="1" applyFont="1" applyFill="1" applyBorder="1" applyAlignment="1" applyProtection="1">
      <alignment horizontal="right"/>
    </xf>
    <xf numFmtId="0" fontId="9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3" borderId="2" xfId="0" applyFont="1" applyFill="1" applyBorder="1"/>
    <xf numFmtId="0" fontId="3" fillId="3" borderId="5" xfId="0" applyNumberFormat="1" applyFont="1" applyFill="1" applyBorder="1" applyAlignment="1" applyProtection="1"/>
    <xf numFmtId="0" fontId="4" fillId="3" borderId="5" xfId="0" applyFont="1" applyFill="1" applyBorder="1"/>
    <xf numFmtId="0" fontId="3" fillId="3" borderId="6" xfId="0" applyNumberFormat="1" applyFont="1" applyFill="1" applyBorder="1" applyAlignment="1" applyProtection="1"/>
    <xf numFmtId="3" fontId="3" fillId="3" borderId="6" xfId="0" applyNumberFormat="1" applyFont="1" applyFill="1" applyBorder="1" applyAlignment="1" applyProtection="1"/>
    <xf numFmtId="0" fontId="4" fillId="3" borderId="6" xfId="0" applyFont="1" applyFill="1" applyBorder="1"/>
    <xf numFmtId="0" fontId="3" fillId="3" borderId="6" xfId="0" applyNumberFormat="1" applyFont="1" applyFill="1" applyBorder="1" applyAlignment="1" applyProtection="1">
      <alignment horizontal="right"/>
    </xf>
    <xf numFmtId="0" fontId="4" fillId="3" borderId="6" xfId="0" applyFont="1" applyFill="1" applyBorder="1" applyAlignment="1"/>
    <xf numFmtId="0" fontId="3" fillId="3" borderId="2" xfId="0" applyNumberFormat="1" applyFont="1" applyFill="1" applyBorder="1" applyAlignment="1" applyProtection="1">
      <alignment horizontal="center" vertical="top" wrapText="1"/>
    </xf>
    <xf numFmtId="0" fontId="1" fillId="3" borderId="6" xfId="0" applyNumberFormat="1" applyFont="1" applyFill="1" applyBorder="1" applyAlignment="1" applyProtection="1"/>
    <xf numFmtId="3" fontId="1" fillId="3" borderId="6" xfId="0" applyNumberFormat="1" applyFont="1" applyFill="1" applyBorder="1" applyAlignment="1" applyProtection="1"/>
    <xf numFmtId="0" fontId="8" fillId="3" borderId="6" xfId="0" applyFont="1" applyFill="1" applyBorder="1"/>
    <xf numFmtId="0" fontId="3" fillId="3" borderId="6" xfId="0" applyNumberFormat="1" applyFont="1" applyFill="1" applyBorder="1" applyAlignment="1" applyProtection="1">
      <alignment horizontal="center"/>
    </xf>
    <xf numFmtId="3" fontId="3" fillId="3" borderId="6" xfId="0" applyNumberFormat="1" applyFont="1" applyFill="1" applyBorder="1" applyAlignment="1" applyProtection="1">
      <alignment horizontal="right"/>
    </xf>
    <xf numFmtId="49" fontId="3" fillId="0" borderId="6" xfId="0" quotePrefix="1" applyNumberFormat="1" applyFont="1" applyFill="1" applyBorder="1" applyAlignment="1" applyProtection="1">
      <alignment vertical="center"/>
      <protection locked="0"/>
    </xf>
    <xf numFmtId="49" fontId="3" fillId="0" borderId="6" xfId="0" applyNumberFormat="1" applyFont="1" applyFill="1" applyBorder="1" applyAlignment="1" applyProtection="1">
      <alignment vertical="center"/>
      <protection locked="0"/>
    </xf>
    <xf numFmtId="0" fontId="3" fillId="0" borderId="6" xfId="0" applyNumberFormat="1" applyFont="1" applyFill="1" applyBorder="1" applyAlignment="1" applyProtection="1">
      <alignment vertical="center" wrapText="1"/>
    </xf>
    <xf numFmtId="3" fontId="3" fillId="0" borderId="6" xfId="0" applyNumberFormat="1" applyFont="1" applyFill="1" applyBorder="1" applyAlignment="1" applyProtection="1">
      <alignment vertical="center"/>
    </xf>
    <xf numFmtId="3" fontId="3" fillId="0" borderId="6" xfId="0" applyNumberFormat="1" applyFont="1" applyFill="1" applyBorder="1" applyAlignment="1" applyProtection="1">
      <alignment horizontal="right" vertical="center"/>
    </xf>
    <xf numFmtId="0" fontId="3" fillId="0" borderId="6" xfId="0" applyNumberFormat="1" applyFont="1" applyFill="1" applyBorder="1" applyAlignment="1" applyProtection="1">
      <alignment horizontal="right" vertical="center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quotePrefix="1" applyNumberFormat="1" applyFont="1" applyFill="1" applyBorder="1" applyAlignment="1" applyProtection="1">
      <alignment vertical="center" wrapText="1"/>
    </xf>
    <xf numFmtId="3" fontId="3" fillId="0" borderId="6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Alignment="1" applyProtection="1">
      <alignment horizontal="right" vertical="center" wrapText="1"/>
    </xf>
    <xf numFmtId="49" fontId="3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6" xfId="0" quotePrefix="1" applyNumberFormat="1" applyFont="1" applyFill="1" applyBorder="1" applyAlignment="1" applyProtection="1">
      <alignment vertical="center" wrapText="1"/>
      <protection locked="0"/>
    </xf>
    <xf numFmtId="3" fontId="1" fillId="0" borderId="6" xfId="1" applyNumberFormat="1" applyBorder="1" applyAlignment="1">
      <alignment vertical="center" wrapText="1"/>
    </xf>
    <xf numFmtId="3" fontId="1" fillId="0" borderId="0" xfId="1" applyNumberFormat="1" applyAlignment="1">
      <alignment vertical="center" wrapText="1"/>
    </xf>
    <xf numFmtId="3" fontId="1" fillId="0" borderId="7" xfId="1" applyNumberFormat="1" applyBorder="1" applyAlignment="1">
      <alignment vertical="center" wrapText="1"/>
    </xf>
    <xf numFmtId="49" fontId="2" fillId="0" borderId="6" xfId="0" quotePrefix="1" applyNumberFormat="1" applyFont="1" applyFill="1" applyBorder="1" applyAlignment="1" applyProtection="1">
      <alignment vertical="center" wrapText="1"/>
      <protection locked="0"/>
    </xf>
    <xf numFmtId="0" fontId="2" fillId="0" borderId="6" xfId="0" applyNumberFormat="1" applyFont="1" applyFill="1" applyBorder="1" applyAlignment="1" applyProtection="1">
      <alignment vertical="center" wrapText="1"/>
    </xf>
    <xf numFmtId="49" fontId="3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</xf>
    <xf numFmtId="3" fontId="3" fillId="0" borderId="5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vertical="center" wrapText="1"/>
    </xf>
    <xf numFmtId="164" fontId="3" fillId="0" borderId="6" xfId="0" quotePrefix="1" applyNumberFormat="1" applyFont="1" applyFill="1" applyBorder="1" applyAlignment="1" applyProtection="1">
      <alignment vertical="center" wrapText="1"/>
    </xf>
    <xf numFmtId="0" fontId="6" fillId="3" borderId="13" xfId="1" applyFont="1" applyFill="1" applyBorder="1"/>
    <xf numFmtId="0" fontId="6" fillId="3" borderId="6" xfId="1" applyFont="1" applyFill="1" applyBorder="1"/>
    <xf numFmtId="0" fontId="2" fillId="3" borderId="13" xfId="1" applyFont="1" applyFill="1" applyBorder="1"/>
    <xf numFmtId="0" fontId="2" fillId="3" borderId="7" xfId="1" applyFont="1" applyFill="1" applyBorder="1"/>
    <xf numFmtId="3" fontId="2" fillId="3" borderId="6" xfId="1" applyNumberFormat="1" applyFont="1" applyFill="1" applyBorder="1"/>
    <xf numFmtId="3" fontId="2" fillId="3" borderId="13" xfId="1" applyNumberFormat="1" applyFont="1" applyFill="1" applyBorder="1"/>
    <xf numFmtId="3" fontId="5" fillId="3" borderId="11" xfId="1" applyNumberFormat="1" applyFont="1" applyFill="1" applyBorder="1"/>
    <xf numFmtId="3" fontId="1" fillId="0" borderId="6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>
      <alignment vertical="center" wrapText="1"/>
    </xf>
    <xf numFmtId="3" fontId="0" fillId="0" borderId="6" xfId="0" applyNumberFormat="1" applyBorder="1" applyAlignment="1">
      <alignment vertical="center" wrapText="1"/>
    </xf>
    <xf numFmtId="0" fontId="1" fillId="3" borderId="0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/>
    <xf numFmtId="0" fontId="7" fillId="0" borderId="9" xfId="1" applyFont="1" applyBorder="1" applyAlignment="1">
      <alignment vertical="top" wrapText="1"/>
    </xf>
    <xf numFmtId="0" fontId="3" fillId="3" borderId="2" xfId="0" applyNumberFormat="1" applyFont="1" applyFill="1" applyBorder="1" applyAlignment="1" applyProtection="1">
      <alignment horizontal="left" vertical="top" wrapText="1"/>
    </xf>
    <xf numFmtId="0" fontId="3" fillId="3" borderId="6" xfId="0" applyNumberFormat="1" applyFont="1" applyFill="1" applyBorder="1" applyAlignment="1" applyProtection="1">
      <alignment horizontal="center" vertical="top" wrapText="1"/>
    </xf>
    <xf numFmtId="0" fontId="3" fillId="3" borderId="6" xfId="0" applyNumberFormat="1" applyFont="1" applyFill="1" applyBorder="1" applyAlignment="1" applyProtection="1">
      <alignment horizontal="left" vertical="top" wrapText="1"/>
    </xf>
    <xf numFmtId="0" fontId="14" fillId="3" borderId="2" xfId="0" applyNumberFormat="1" applyFont="1" applyFill="1" applyBorder="1" applyAlignment="1" applyProtection="1"/>
    <xf numFmtId="0" fontId="14" fillId="3" borderId="6" xfId="0" applyNumberFormat="1" applyFont="1" applyFill="1" applyBorder="1" applyAlignment="1" applyProtection="1">
      <alignment horizontal="left" vertical="top" wrapText="1"/>
    </xf>
    <xf numFmtId="0" fontId="14" fillId="3" borderId="2" xfId="0" applyNumberFormat="1" applyFont="1" applyFill="1" applyBorder="1" applyAlignment="1" applyProtection="1">
      <alignment horizontal="left" vertical="top" wrapText="1"/>
    </xf>
    <xf numFmtId="0" fontId="15" fillId="3" borderId="2" xfId="0" applyNumberFormat="1" applyFont="1" applyFill="1" applyBorder="1" applyAlignment="1" applyProtection="1">
      <alignment horizontal="center" vertical="top" wrapText="1"/>
    </xf>
    <xf numFmtId="0" fontId="3" fillId="3" borderId="13" xfId="0" applyNumberFormat="1" applyFont="1" applyFill="1" applyBorder="1" applyAlignment="1" applyProtection="1"/>
    <xf numFmtId="0" fontId="0" fillId="0" borderId="7" xfId="0" applyBorder="1" applyAlignment="1"/>
    <xf numFmtId="0" fontId="15" fillId="3" borderId="2" xfId="0" applyNumberFormat="1" applyFont="1" applyFill="1" applyBorder="1" applyAlignment="1" applyProtection="1">
      <alignment horizontal="center" vertical="top" wrapText="1"/>
    </xf>
    <xf numFmtId="0" fontId="15" fillId="3" borderId="5" xfId="0" applyNumberFormat="1" applyFont="1" applyFill="1" applyBorder="1" applyAlignment="1" applyProtection="1">
      <alignment horizontal="center" vertical="top" wrapText="1"/>
    </xf>
    <xf numFmtId="0" fontId="3" fillId="3" borderId="2" xfId="0" applyNumberFormat="1" applyFont="1" applyFill="1" applyBorder="1" applyAlignment="1" applyProtection="1">
      <alignment horizontal="center" vertical="top" wrapText="1"/>
    </xf>
    <xf numFmtId="0" fontId="3" fillId="3" borderId="5" xfId="0" applyNumberFormat="1" applyFont="1" applyFill="1" applyBorder="1" applyAlignment="1" applyProtection="1">
      <alignment horizontal="center" vertical="top" wrapText="1"/>
    </xf>
    <xf numFmtId="0" fontId="3" fillId="3" borderId="2" xfId="0" applyNumberFormat="1" applyFont="1" applyFill="1" applyBorder="1" applyAlignment="1" applyProtection="1">
      <alignment horizontal="left" vertical="top" wrapText="1"/>
    </xf>
    <xf numFmtId="0" fontId="3" fillId="3" borderId="5" xfId="0" applyNumberFormat="1" applyFont="1" applyFill="1" applyBorder="1" applyAlignment="1" applyProtection="1">
      <alignment horizontal="left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B1" workbookViewId="0">
      <selection activeCell="H26" sqref="H26"/>
    </sheetView>
  </sheetViews>
  <sheetFormatPr defaultColWidth="8.5703125" defaultRowHeight="12" x14ac:dyDescent="0.2"/>
  <cols>
    <col min="1" max="1" width="0" style="5" hidden="1" customWidth="1"/>
    <col min="2" max="2" width="7.42578125" style="5" customWidth="1"/>
    <col min="3" max="3" width="42.7109375" style="5" customWidth="1"/>
    <col min="4" max="4" width="12.28515625" style="5" customWidth="1"/>
    <col min="5" max="5" width="13.7109375" style="5" bestFit="1" customWidth="1"/>
    <col min="6" max="6" width="10.7109375" style="5" bestFit="1" customWidth="1"/>
    <col min="7" max="7" width="9.85546875" style="5" bestFit="1" customWidth="1"/>
    <col min="8" max="8" width="9.7109375" style="5" customWidth="1"/>
    <col min="9" max="9" width="10.42578125" style="5" customWidth="1"/>
    <col min="10" max="10" width="15.7109375" style="5" customWidth="1"/>
    <col min="11" max="16384" width="8.5703125" style="5"/>
  </cols>
  <sheetData>
    <row r="1" spans="1:10" s="14" customFormat="1" ht="17.25" customHeight="1" x14ac:dyDescent="0.2">
      <c r="B1" s="56" t="s">
        <v>433</v>
      </c>
    </row>
    <row r="2" spans="1:10" s="14" customFormat="1" ht="17.25" customHeight="1" x14ac:dyDescent="0.25">
      <c r="B2" s="57" t="s">
        <v>423</v>
      </c>
    </row>
    <row r="3" spans="1:10" ht="17.25" customHeight="1" x14ac:dyDescent="0.2"/>
    <row r="4" spans="1:10" ht="36" x14ac:dyDescent="0.2">
      <c r="A4" s="2" t="s">
        <v>0</v>
      </c>
      <c r="B4" s="118" t="s">
        <v>0</v>
      </c>
      <c r="C4" s="117" t="s">
        <v>367</v>
      </c>
      <c r="D4" s="67" t="s">
        <v>518</v>
      </c>
      <c r="E4" s="67" t="s">
        <v>517</v>
      </c>
      <c r="F4" s="67" t="s">
        <v>516</v>
      </c>
      <c r="G4" s="67" t="s">
        <v>515</v>
      </c>
      <c r="H4" s="67" t="s">
        <v>514</v>
      </c>
      <c r="I4" s="67" t="s">
        <v>513</v>
      </c>
      <c r="J4" s="112" t="s">
        <v>366</v>
      </c>
    </row>
    <row r="5" spans="1:10" ht="17.25" customHeight="1" x14ac:dyDescent="0.2">
      <c r="A5" s="4"/>
      <c r="B5" s="85" t="s">
        <v>1</v>
      </c>
      <c r="C5" s="75" t="s">
        <v>2</v>
      </c>
      <c r="D5" s="82">
        <v>3100000</v>
      </c>
      <c r="E5" s="82">
        <v>3014982.92</v>
      </c>
      <c r="F5" s="82">
        <v>85017</v>
      </c>
      <c r="G5" s="82">
        <v>0</v>
      </c>
      <c r="H5" s="82">
        <f t="shared" ref="H5:H7" si="0">SUM(F5-G5)</f>
        <v>85017</v>
      </c>
      <c r="I5" s="82">
        <f>H5</f>
        <v>85017</v>
      </c>
      <c r="J5" s="79" t="s">
        <v>369</v>
      </c>
    </row>
    <row r="6" spans="1:10" ht="17.25" customHeight="1" x14ac:dyDescent="0.2">
      <c r="A6" s="4"/>
      <c r="B6" s="85" t="s">
        <v>3</v>
      </c>
      <c r="C6" s="75" t="s">
        <v>4</v>
      </c>
      <c r="D6" s="82">
        <v>-2934930</v>
      </c>
      <c r="E6" s="82">
        <v>-3076362</v>
      </c>
      <c r="F6" s="82">
        <v>0</v>
      </c>
      <c r="G6" s="82">
        <v>-131160</v>
      </c>
      <c r="H6" s="82">
        <f t="shared" si="0"/>
        <v>131160</v>
      </c>
      <c r="I6" s="82">
        <f t="shared" ref="I6:I22" si="1">H6</f>
        <v>131160</v>
      </c>
      <c r="J6" s="79" t="s">
        <v>369</v>
      </c>
    </row>
    <row r="7" spans="1:10" ht="17.25" customHeight="1" x14ac:dyDescent="0.2">
      <c r="A7" s="4"/>
      <c r="B7" s="85" t="s">
        <v>15</v>
      </c>
      <c r="C7" s="75" t="s">
        <v>16</v>
      </c>
      <c r="D7" s="82">
        <v>0</v>
      </c>
      <c r="E7" s="82">
        <v>27500</v>
      </c>
      <c r="F7" s="82">
        <v>0</v>
      </c>
      <c r="G7" s="82">
        <v>27500</v>
      </c>
      <c r="H7" s="82">
        <f t="shared" si="0"/>
        <v>-27500</v>
      </c>
      <c r="I7" s="82">
        <f t="shared" si="1"/>
        <v>-27500</v>
      </c>
      <c r="J7" s="79" t="s">
        <v>369</v>
      </c>
    </row>
    <row r="8" spans="1:10" ht="24" x14ac:dyDescent="0.2">
      <c r="A8" s="4"/>
      <c r="B8" s="85" t="s">
        <v>21</v>
      </c>
      <c r="C8" s="75" t="s">
        <v>22</v>
      </c>
      <c r="D8" s="82">
        <v>162635</v>
      </c>
      <c r="E8" s="82">
        <v>-246926.44</v>
      </c>
      <c r="F8" s="82">
        <v>291683</v>
      </c>
      <c r="G8" s="82">
        <v>-117878.75</v>
      </c>
      <c r="H8" s="82">
        <f t="shared" ref="H8:H10" si="2">SUM(F8-G8)</f>
        <v>409561.75</v>
      </c>
      <c r="I8" s="82">
        <f t="shared" si="1"/>
        <v>409561.75</v>
      </c>
      <c r="J8" s="79" t="s">
        <v>369</v>
      </c>
    </row>
    <row r="9" spans="1:10" ht="17.25" customHeight="1" x14ac:dyDescent="0.2">
      <c r="A9" s="4"/>
      <c r="B9" s="85" t="s">
        <v>25</v>
      </c>
      <c r="C9" s="75" t="s">
        <v>488</v>
      </c>
      <c r="D9" s="82">
        <v>0</v>
      </c>
      <c r="E9" s="82">
        <v>133400</v>
      </c>
      <c r="F9" s="82">
        <v>0</v>
      </c>
      <c r="G9" s="82">
        <v>0</v>
      </c>
      <c r="H9" s="82">
        <f t="shared" si="2"/>
        <v>0</v>
      </c>
      <c r="I9" s="82">
        <f t="shared" si="1"/>
        <v>0</v>
      </c>
      <c r="J9" s="79" t="s">
        <v>369</v>
      </c>
    </row>
    <row r="10" spans="1:10" ht="17.25" customHeight="1" x14ac:dyDescent="0.2">
      <c r="A10" s="4"/>
      <c r="B10" s="85" t="s">
        <v>28</v>
      </c>
      <c r="C10" s="75" t="s">
        <v>29</v>
      </c>
      <c r="D10" s="82">
        <v>-2200000</v>
      </c>
      <c r="E10" s="82">
        <v>-486099</v>
      </c>
      <c r="F10" s="82">
        <v>-1713901</v>
      </c>
      <c r="G10" s="82">
        <v>14625</v>
      </c>
      <c r="H10" s="82">
        <f t="shared" si="2"/>
        <v>-1728526</v>
      </c>
      <c r="I10" s="82">
        <f t="shared" si="1"/>
        <v>-1728526</v>
      </c>
      <c r="J10" s="79" t="s">
        <v>369</v>
      </c>
    </row>
    <row r="11" spans="1:10" ht="17.25" customHeight="1" x14ac:dyDescent="0.2">
      <c r="A11" s="4"/>
      <c r="B11" s="85" t="s">
        <v>30</v>
      </c>
      <c r="C11" s="75" t="s">
        <v>31</v>
      </c>
      <c r="D11" s="82">
        <v>60000</v>
      </c>
      <c r="E11" s="82">
        <v>56962.5</v>
      </c>
      <c r="F11" s="82">
        <v>3037</v>
      </c>
      <c r="G11" s="82">
        <v>0</v>
      </c>
      <c r="H11" s="82">
        <f t="shared" ref="H11:H18" si="3">SUM(F11-G11)</f>
        <v>3037</v>
      </c>
      <c r="I11" s="82">
        <f t="shared" si="1"/>
        <v>3037</v>
      </c>
      <c r="J11" s="79" t="s">
        <v>369</v>
      </c>
    </row>
    <row r="12" spans="1:10" ht="17.25" customHeight="1" x14ac:dyDescent="0.2">
      <c r="A12" s="4"/>
      <c r="B12" s="85" t="s">
        <v>32</v>
      </c>
      <c r="C12" s="75" t="s">
        <v>33</v>
      </c>
      <c r="D12" s="82">
        <v>-2275000</v>
      </c>
      <c r="E12" s="82">
        <v>-2251830</v>
      </c>
      <c r="F12" s="82">
        <v>-2305250</v>
      </c>
      <c r="G12" s="82">
        <v>-2282080</v>
      </c>
      <c r="H12" s="82">
        <f t="shared" si="3"/>
        <v>-23170</v>
      </c>
      <c r="I12" s="82">
        <f t="shared" si="1"/>
        <v>-23170</v>
      </c>
      <c r="J12" s="79" t="s">
        <v>453</v>
      </c>
    </row>
    <row r="13" spans="1:10" s="14" customFormat="1" ht="17.25" customHeight="1" x14ac:dyDescent="0.2">
      <c r="A13" s="13"/>
      <c r="B13" s="85" t="s">
        <v>42</v>
      </c>
      <c r="C13" s="75" t="s">
        <v>43</v>
      </c>
      <c r="D13" s="82">
        <v>1000000</v>
      </c>
      <c r="E13" s="82">
        <v>221723.4</v>
      </c>
      <c r="F13" s="82">
        <v>1000000</v>
      </c>
      <c r="G13" s="82">
        <v>221723.4</v>
      </c>
      <c r="H13" s="82">
        <f t="shared" si="3"/>
        <v>778276.6</v>
      </c>
      <c r="I13" s="82">
        <f t="shared" si="1"/>
        <v>778276.6</v>
      </c>
      <c r="J13" s="79" t="s">
        <v>453</v>
      </c>
    </row>
    <row r="14" spans="1:10" ht="17.25" customHeight="1" x14ac:dyDescent="0.2">
      <c r="A14" s="4"/>
      <c r="B14" s="85" t="s">
        <v>44</v>
      </c>
      <c r="C14" s="75" t="s">
        <v>45</v>
      </c>
      <c r="D14" s="82">
        <v>0</v>
      </c>
      <c r="E14" s="82">
        <v>10630.4</v>
      </c>
      <c r="F14" s="82">
        <v>0</v>
      </c>
      <c r="G14" s="82">
        <v>10630.4</v>
      </c>
      <c r="H14" s="82">
        <f t="shared" si="3"/>
        <v>-10630.4</v>
      </c>
      <c r="I14" s="82">
        <f t="shared" si="1"/>
        <v>-10630.4</v>
      </c>
      <c r="J14" s="79" t="s">
        <v>369</v>
      </c>
    </row>
    <row r="15" spans="1:10" ht="17.25" customHeight="1" x14ac:dyDescent="0.2">
      <c r="A15" s="4"/>
      <c r="B15" s="85" t="s">
        <v>46</v>
      </c>
      <c r="C15" s="75" t="s">
        <v>47</v>
      </c>
      <c r="D15" s="82">
        <v>0</v>
      </c>
      <c r="E15" s="82">
        <v>4800</v>
      </c>
      <c r="F15" s="82">
        <v>0</v>
      </c>
      <c r="G15" s="82">
        <v>4800</v>
      </c>
      <c r="H15" s="82">
        <f t="shared" si="3"/>
        <v>-4800</v>
      </c>
      <c r="I15" s="82">
        <f t="shared" si="1"/>
        <v>-4800</v>
      </c>
      <c r="J15" s="79" t="s">
        <v>369</v>
      </c>
    </row>
    <row r="16" spans="1:10" ht="17.25" customHeight="1" x14ac:dyDescent="0.2">
      <c r="A16" s="4"/>
      <c r="B16" s="85" t="s">
        <v>48</v>
      </c>
      <c r="C16" s="75" t="s">
        <v>49</v>
      </c>
      <c r="D16" s="82">
        <v>141845</v>
      </c>
      <c r="E16" s="82">
        <v>153454.42000000001</v>
      </c>
      <c r="F16" s="82">
        <v>323032</v>
      </c>
      <c r="G16" s="82">
        <v>11609.26</v>
      </c>
      <c r="H16" s="82">
        <f t="shared" si="3"/>
        <v>311422.74</v>
      </c>
      <c r="I16" s="82">
        <f t="shared" si="1"/>
        <v>311422.74</v>
      </c>
      <c r="J16" s="79" t="s">
        <v>369</v>
      </c>
    </row>
    <row r="17" spans="1:10" s="14" customFormat="1" ht="17.25" customHeight="1" x14ac:dyDescent="0.2">
      <c r="A17" s="13"/>
      <c r="B17" s="85" t="s">
        <v>434</v>
      </c>
      <c r="C17" s="75" t="s">
        <v>435</v>
      </c>
      <c r="D17" s="86">
        <v>452458</v>
      </c>
      <c r="E17" s="87">
        <v>414938.28</v>
      </c>
      <c r="F17" s="82">
        <v>0</v>
      </c>
      <c r="G17" s="82">
        <v>0</v>
      </c>
      <c r="H17" s="82">
        <f t="shared" si="3"/>
        <v>0</v>
      </c>
      <c r="I17" s="82">
        <f t="shared" si="1"/>
        <v>0</v>
      </c>
      <c r="J17" s="79" t="s">
        <v>499</v>
      </c>
    </row>
    <row r="18" spans="1:10" s="14" customFormat="1" ht="17.25" customHeight="1" x14ac:dyDescent="0.2">
      <c r="A18" s="13"/>
      <c r="B18" s="85" t="s">
        <v>436</v>
      </c>
      <c r="C18" s="75" t="s">
        <v>437</v>
      </c>
      <c r="D18" s="86">
        <v>41835466</v>
      </c>
      <c r="E18" s="88">
        <v>41872985.759999998</v>
      </c>
      <c r="F18" s="82">
        <v>0</v>
      </c>
      <c r="G18" s="82">
        <v>0</v>
      </c>
      <c r="H18" s="82">
        <f t="shared" si="3"/>
        <v>0</v>
      </c>
      <c r="I18" s="82">
        <f t="shared" si="1"/>
        <v>0</v>
      </c>
      <c r="J18" s="79" t="s">
        <v>499</v>
      </c>
    </row>
    <row r="19" spans="1:10" ht="17.25" customHeight="1" x14ac:dyDescent="0.2">
      <c r="A19" s="4"/>
      <c r="B19" s="84" t="s">
        <v>82</v>
      </c>
      <c r="C19" s="75" t="s">
        <v>83</v>
      </c>
      <c r="D19" s="82">
        <v>66267396</v>
      </c>
      <c r="E19" s="82">
        <v>65314790.210000001</v>
      </c>
      <c r="F19" s="82">
        <v>16274314</v>
      </c>
      <c r="G19" s="82">
        <v>15615313</v>
      </c>
      <c r="H19" s="82">
        <f t="shared" ref="H19:H22" si="4">SUM(F19-G19)</f>
        <v>659001</v>
      </c>
      <c r="I19" s="82">
        <f t="shared" si="1"/>
        <v>659001</v>
      </c>
      <c r="J19" s="79" t="s">
        <v>499</v>
      </c>
    </row>
    <row r="20" spans="1:10" ht="17.25" customHeight="1" x14ac:dyDescent="0.2">
      <c r="A20" s="4"/>
      <c r="B20" s="84" t="s">
        <v>86</v>
      </c>
      <c r="C20" s="75" t="s">
        <v>431</v>
      </c>
      <c r="D20" s="82">
        <v>0</v>
      </c>
      <c r="E20" s="82">
        <v>0</v>
      </c>
      <c r="F20" s="82">
        <v>2648651</v>
      </c>
      <c r="G20" s="82">
        <v>0</v>
      </c>
      <c r="H20" s="82">
        <f t="shared" si="4"/>
        <v>2648651</v>
      </c>
      <c r="I20" s="82">
        <f t="shared" si="1"/>
        <v>2648651</v>
      </c>
      <c r="J20" s="79" t="s">
        <v>369</v>
      </c>
    </row>
    <row r="21" spans="1:10" ht="17.25" customHeight="1" x14ac:dyDescent="0.2">
      <c r="A21" s="4"/>
      <c r="B21" s="84" t="s">
        <v>87</v>
      </c>
      <c r="C21" s="75" t="s">
        <v>88</v>
      </c>
      <c r="D21" s="82">
        <v>2200000</v>
      </c>
      <c r="E21" s="82">
        <v>2084106.96</v>
      </c>
      <c r="F21" s="82">
        <v>364522</v>
      </c>
      <c r="G21" s="82">
        <v>239222.09</v>
      </c>
      <c r="H21" s="82">
        <f t="shared" si="4"/>
        <v>125299.91</v>
      </c>
      <c r="I21" s="82">
        <f t="shared" si="1"/>
        <v>125299.91</v>
      </c>
      <c r="J21" s="79" t="s">
        <v>369</v>
      </c>
    </row>
    <row r="22" spans="1:10" ht="17.25" customHeight="1" x14ac:dyDescent="0.2">
      <c r="A22" s="4"/>
      <c r="B22" s="84" t="s">
        <v>89</v>
      </c>
      <c r="C22" s="75" t="s">
        <v>90</v>
      </c>
      <c r="D22" s="82">
        <v>0</v>
      </c>
      <c r="E22" s="82">
        <v>2286357.52</v>
      </c>
      <c r="F22" s="82">
        <v>-963657</v>
      </c>
      <c r="G22" s="82">
        <v>1680393</v>
      </c>
      <c r="H22" s="82">
        <f t="shared" si="4"/>
        <v>-2644050</v>
      </c>
      <c r="I22" s="82">
        <f t="shared" si="1"/>
        <v>-2644050</v>
      </c>
      <c r="J22" s="79" t="s">
        <v>453</v>
      </c>
    </row>
    <row r="23" spans="1:10" ht="17.25" customHeight="1" x14ac:dyDescent="0.25">
      <c r="A23" s="4"/>
      <c r="B23" s="119" t="s">
        <v>360</v>
      </c>
      <c r="C23" s="120"/>
      <c r="D23" s="63">
        <f t="shared" ref="D23:I23" si="5">SUM(D5:D22)</f>
        <v>107809870</v>
      </c>
      <c r="E23" s="63">
        <f t="shared" si="5"/>
        <v>109535414.92999998</v>
      </c>
      <c r="F23" s="63">
        <f t="shared" si="5"/>
        <v>16007448</v>
      </c>
      <c r="G23" s="63">
        <f t="shared" si="5"/>
        <v>15294697.399999999</v>
      </c>
      <c r="H23" s="63">
        <f t="shared" si="5"/>
        <v>712750.60000000009</v>
      </c>
      <c r="I23" s="63">
        <f t="shared" si="5"/>
        <v>712750.60000000009</v>
      </c>
      <c r="J23" s="64"/>
    </row>
    <row r="24" spans="1:10" ht="17.25" customHeight="1" x14ac:dyDescent="0.2"/>
    <row r="25" spans="1:10" s="14" customFormat="1" ht="17.25" customHeight="1" x14ac:dyDescent="0.2"/>
    <row r="26" spans="1:10" s="14" customFormat="1" ht="17.25" customHeight="1" x14ac:dyDescent="0.2">
      <c r="B26" s="56" t="s">
        <v>433</v>
      </c>
    </row>
    <row r="27" spans="1:10" ht="17.25" customHeight="1" x14ac:dyDescent="0.25">
      <c r="B27" s="57" t="s">
        <v>432</v>
      </c>
      <c r="C27" s="14"/>
      <c r="D27" s="14"/>
      <c r="E27" s="14"/>
      <c r="F27" s="14"/>
      <c r="G27" s="14"/>
      <c r="H27" s="14"/>
      <c r="I27" s="14"/>
      <c r="J27" s="14"/>
    </row>
    <row r="28" spans="1:10" ht="17.25" customHeight="1" x14ac:dyDescent="0.2"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36" x14ac:dyDescent="0.2">
      <c r="B29" s="118" t="s">
        <v>0</v>
      </c>
      <c r="C29" s="117" t="s">
        <v>367</v>
      </c>
      <c r="D29" s="67" t="s">
        <v>518</v>
      </c>
      <c r="E29" s="67" t="s">
        <v>517</v>
      </c>
      <c r="F29" s="67" t="s">
        <v>516</v>
      </c>
      <c r="G29" s="67" t="s">
        <v>515</v>
      </c>
      <c r="H29" s="67" t="s">
        <v>514</v>
      </c>
      <c r="I29" s="67" t="s">
        <v>513</v>
      </c>
      <c r="J29" s="112" t="s">
        <v>366</v>
      </c>
    </row>
    <row r="30" spans="1:10" ht="24" x14ac:dyDescent="0.2">
      <c r="B30" s="85" t="s">
        <v>5</v>
      </c>
      <c r="C30" s="75" t="s">
        <v>6</v>
      </c>
      <c r="D30" s="82">
        <v>1142000</v>
      </c>
      <c r="E30" s="82">
        <v>1134236.05</v>
      </c>
      <c r="F30" s="82">
        <v>19795</v>
      </c>
      <c r="G30" s="82">
        <v>12031.55</v>
      </c>
      <c r="H30" s="82">
        <f t="shared" ref="H30:H60" si="6">SUM(F30-G30)</f>
        <v>7763.4500000000007</v>
      </c>
      <c r="I30" s="75"/>
      <c r="J30" s="79"/>
    </row>
    <row r="31" spans="1:10" ht="17.25" customHeight="1" x14ac:dyDescent="0.2">
      <c r="B31" s="85" t="s">
        <v>7</v>
      </c>
      <c r="C31" s="75" t="s">
        <v>8</v>
      </c>
      <c r="D31" s="82">
        <v>360000</v>
      </c>
      <c r="E31" s="82">
        <v>360067.46</v>
      </c>
      <c r="F31" s="82">
        <v>15000</v>
      </c>
      <c r="G31" s="82">
        <v>15067.46</v>
      </c>
      <c r="H31" s="82">
        <f t="shared" si="6"/>
        <v>-67.459999999999127</v>
      </c>
      <c r="I31" s="75"/>
      <c r="J31" s="79"/>
    </row>
    <row r="32" spans="1:10" ht="24" x14ac:dyDescent="0.2">
      <c r="B32" s="85" t="s">
        <v>9</v>
      </c>
      <c r="C32" s="75" t="s">
        <v>10</v>
      </c>
      <c r="D32" s="82">
        <v>0</v>
      </c>
      <c r="E32" s="82">
        <v>-5600</v>
      </c>
      <c r="F32" s="82">
        <v>0</v>
      </c>
      <c r="G32" s="82">
        <v>0</v>
      </c>
      <c r="H32" s="82">
        <f t="shared" si="6"/>
        <v>0</v>
      </c>
      <c r="I32" s="75"/>
      <c r="J32" s="79"/>
    </row>
    <row r="33" spans="2:10" ht="17.25" customHeight="1" x14ac:dyDescent="0.2">
      <c r="B33" s="85" t="s">
        <v>11</v>
      </c>
      <c r="C33" s="75" t="s">
        <v>12</v>
      </c>
      <c r="D33" s="82">
        <v>0</v>
      </c>
      <c r="E33" s="82">
        <v>57661.9</v>
      </c>
      <c r="F33" s="82">
        <v>0</v>
      </c>
      <c r="G33" s="82">
        <v>57661.9</v>
      </c>
      <c r="H33" s="82">
        <f t="shared" si="6"/>
        <v>-57661.9</v>
      </c>
      <c r="I33" s="75"/>
      <c r="J33" s="79"/>
    </row>
    <row r="34" spans="2:10" ht="17.25" customHeight="1" x14ac:dyDescent="0.2">
      <c r="B34" s="85" t="s">
        <v>13</v>
      </c>
      <c r="C34" s="75" t="s">
        <v>14</v>
      </c>
      <c r="D34" s="82">
        <v>877000</v>
      </c>
      <c r="E34" s="82">
        <v>1079989.6499999999</v>
      </c>
      <c r="F34" s="82">
        <v>877000</v>
      </c>
      <c r="G34" s="82">
        <v>1081340</v>
      </c>
      <c r="H34" s="82">
        <f t="shared" si="6"/>
        <v>-204340</v>
      </c>
      <c r="I34" s="75"/>
      <c r="J34" s="79"/>
    </row>
    <row r="35" spans="2:10" ht="17.25" customHeight="1" x14ac:dyDescent="0.2">
      <c r="B35" s="84" t="s">
        <v>17</v>
      </c>
      <c r="C35" s="75" t="s">
        <v>18</v>
      </c>
      <c r="D35" s="82">
        <v>6383901</v>
      </c>
      <c r="E35" s="82">
        <v>6383613.0099999998</v>
      </c>
      <c r="F35" s="82">
        <v>0</v>
      </c>
      <c r="G35" s="82">
        <v>0</v>
      </c>
      <c r="H35" s="82">
        <f t="shared" si="6"/>
        <v>0</v>
      </c>
      <c r="I35" s="75"/>
      <c r="J35" s="79"/>
    </row>
    <row r="36" spans="2:10" ht="17.25" customHeight="1" x14ac:dyDescent="0.2">
      <c r="B36" s="85" t="s">
        <v>19</v>
      </c>
      <c r="C36" s="75" t="s">
        <v>20</v>
      </c>
      <c r="D36" s="82">
        <v>522314</v>
      </c>
      <c r="E36" s="82">
        <v>864091.42</v>
      </c>
      <c r="F36" s="82">
        <v>341777</v>
      </c>
      <c r="G36" s="82">
        <v>341776.66</v>
      </c>
      <c r="H36" s="82">
        <f t="shared" si="6"/>
        <v>0.34000000002561137</v>
      </c>
      <c r="I36" s="75"/>
      <c r="J36" s="79"/>
    </row>
    <row r="37" spans="2:10" ht="17.25" customHeight="1" x14ac:dyDescent="0.2">
      <c r="B37" s="85" t="s">
        <v>23</v>
      </c>
      <c r="C37" s="75" t="s">
        <v>24</v>
      </c>
      <c r="D37" s="82">
        <v>0</v>
      </c>
      <c r="E37" s="82">
        <v>3888196.56</v>
      </c>
      <c r="F37" s="82">
        <v>746406</v>
      </c>
      <c r="G37" s="82">
        <v>746405.54</v>
      </c>
      <c r="H37" s="82">
        <f t="shared" si="6"/>
        <v>0.4599999999627471</v>
      </c>
      <c r="I37" s="75"/>
      <c r="J37" s="79"/>
    </row>
    <row r="38" spans="2:10" ht="17.25" customHeight="1" x14ac:dyDescent="0.2">
      <c r="B38" s="85" t="s">
        <v>26</v>
      </c>
      <c r="C38" s="75" t="s">
        <v>27</v>
      </c>
      <c r="D38" s="82">
        <v>0</v>
      </c>
      <c r="E38" s="82">
        <v>0</v>
      </c>
      <c r="F38" s="82">
        <v>0</v>
      </c>
      <c r="G38" s="82">
        <v>0</v>
      </c>
      <c r="H38" s="82">
        <f t="shared" si="6"/>
        <v>0</v>
      </c>
      <c r="I38" s="75"/>
      <c r="J38" s="79"/>
    </row>
    <row r="39" spans="2:10" ht="24" x14ac:dyDescent="0.2">
      <c r="B39" s="85" t="s">
        <v>34</v>
      </c>
      <c r="C39" s="75" t="s">
        <v>35</v>
      </c>
      <c r="D39" s="82">
        <v>310000</v>
      </c>
      <c r="E39" s="82">
        <v>221842.6</v>
      </c>
      <c r="F39" s="82">
        <v>88157</v>
      </c>
      <c r="G39" s="82">
        <v>0</v>
      </c>
      <c r="H39" s="82">
        <f t="shared" si="6"/>
        <v>88157</v>
      </c>
      <c r="I39" s="75"/>
      <c r="J39" s="79"/>
    </row>
    <row r="40" spans="2:10" ht="17.25" customHeight="1" x14ac:dyDescent="0.2">
      <c r="B40" s="85" t="s">
        <v>36</v>
      </c>
      <c r="C40" s="75" t="s">
        <v>37</v>
      </c>
      <c r="D40" s="82">
        <v>600000</v>
      </c>
      <c r="E40" s="82">
        <v>471368.58</v>
      </c>
      <c r="F40" s="82">
        <v>140743</v>
      </c>
      <c r="G40" s="82">
        <v>12111.66</v>
      </c>
      <c r="H40" s="82">
        <f>SUM(F40-G40)</f>
        <v>128631.34</v>
      </c>
      <c r="I40" s="75"/>
      <c r="J40" s="79"/>
    </row>
    <row r="41" spans="2:10" ht="17.25" customHeight="1" x14ac:dyDescent="0.2">
      <c r="B41" s="85" t="s">
        <v>38</v>
      </c>
      <c r="C41" s="75" t="s">
        <v>39</v>
      </c>
      <c r="D41" s="82">
        <v>2560000</v>
      </c>
      <c r="E41" s="82">
        <v>2980756.19</v>
      </c>
      <c r="F41" s="82">
        <v>148676</v>
      </c>
      <c r="G41" s="82">
        <v>148676</v>
      </c>
      <c r="H41" s="82">
        <f t="shared" si="6"/>
        <v>0</v>
      </c>
      <c r="I41" s="75"/>
      <c r="J41" s="79"/>
    </row>
    <row r="42" spans="2:10" ht="17.25" customHeight="1" x14ac:dyDescent="0.2">
      <c r="B42" s="85" t="s">
        <v>40</v>
      </c>
      <c r="C42" s="75" t="s">
        <v>41</v>
      </c>
      <c r="D42" s="82">
        <v>-535000</v>
      </c>
      <c r="E42" s="82">
        <v>-567210</v>
      </c>
      <c r="F42" s="82">
        <v>0</v>
      </c>
      <c r="G42" s="82">
        <v>0</v>
      </c>
      <c r="H42" s="82">
        <f t="shared" si="6"/>
        <v>0</v>
      </c>
      <c r="I42" s="75"/>
      <c r="J42" s="79"/>
    </row>
    <row r="43" spans="2:10" s="14" customFormat="1" ht="17.25" customHeight="1" x14ac:dyDescent="0.2">
      <c r="B43" s="85" t="s">
        <v>451</v>
      </c>
      <c r="C43" s="75" t="s">
        <v>452</v>
      </c>
      <c r="D43" s="82">
        <v>0</v>
      </c>
      <c r="E43" s="82">
        <v>15760</v>
      </c>
      <c r="F43" s="82">
        <v>0</v>
      </c>
      <c r="G43" s="82">
        <v>15760</v>
      </c>
      <c r="H43" s="82">
        <f t="shared" si="6"/>
        <v>-15760</v>
      </c>
      <c r="I43" s="75"/>
      <c r="J43" s="79"/>
    </row>
    <row r="44" spans="2:10" ht="17.25" customHeight="1" x14ac:dyDescent="0.2">
      <c r="B44" s="85" t="s">
        <v>50</v>
      </c>
      <c r="C44" s="75" t="s">
        <v>51</v>
      </c>
      <c r="D44" s="82">
        <v>964976</v>
      </c>
      <c r="E44" s="82">
        <v>999712.07</v>
      </c>
      <c r="F44" s="82">
        <v>35096</v>
      </c>
      <c r="G44" s="82">
        <v>35096</v>
      </c>
      <c r="H44" s="82">
        <f t="shared" si="6"/>
        <v>0</v>
      </c>
      <c r="I44" s="75"/>
      <c r="J44" s="79"/>
    </row>
    <row r="45" spans="2:10" ht="17.25" customHeight="1" x14ac:dyDescent="0.2">
      <c r="B45" s="84" t="s">
        <v>52</v>
      </c>
      <c r="C45" s="75" t="s">
        <v>53</v>
      </c>
      <c r="D45" s="82">
        <v>471260</v>
      </c>
      <c r="E45" s="82">
        <v>26466432.289999999</v>
      </c>
      <c r="F45" s="82">
        <v>2267213</v>
      </c>
      <c r="G45" s="82">
        <v>2267213</v>
      </c>
      <c r="H45" s="82">
        <f t="shared" si="6"/>
        <v>0</v>
      </c>
      <c r="I45" s="75"/>
      <c r="J45" s="79"/>
    </row>
    <row r="46" spans="2:10" ht="17.25" customHeight="1" x14ac:dyDescent="0.2">
      <c r="B46" s="84" t="s">
        <v>54</v>
      </c>
      <c r="C46" s="75" t="s">
        <v>55</v>
      </c>
      <c r="D46" s="82">
        <v>0</v>
      </c>
      <c r="E46" s="82">
        <v>232863.62</v>
      </c>
      <c r="F46" s="82">
        <v>45700</v>
      </c>
      <c r="G46" s="82">
        <v>45700</v>
      </c>
      <c r="H46" s="82">
        <f t="shared" si="6"/>
        <v>0</v>
      </c>
      <c r="I46" s="75"/>
      <c r="J46" s="79"/>
    </row>
    <row r="47" spans="2:10" ht="24" x14ac:dyDescent="0.2">
      <c r="B47" s="85" t="s">
        <v>56</v>
      </c>
      <c r="C47" s="75" t="s">
        <v>57</v>
      </c>
      <c r="D47" s="82">
        <v>1864450</v>
      </c>
      <c r="E47" s="82">
        <v>2504942.63</v>
      </c>
      <c r="F47" s="82">
        <v>17545</v>
      </c>
      <c r="G47" s="82">
        <v>17545</v>
      </c>
      <c r="H47" s="82">
        <f t="shared" si="6"/>
        <v>0</v>
      </c>
      <c r="I47" s="75"/>
      <c r="J47" s="79"/>
    </row>
    <row r="48" spans="2:10" ht="17.25" customHeight="1" x14ac:dyDescent="0.2">
      <c r="B48" s="85" t="s">
        <v>58</v>
      </c>
      <c r="C48" s="75" t="s">
        <v>59</v>
      </c>
      <c r="D48" s="82">
        <v>14444</v>
      </c>
      <c r="E48" s="82">
        <v>202473.17</v>
      </c>
      <c r="F48" s="82">
        <v>320</v>
      </c>
      <c r="G48" s="82">
        <v>320</v>
      </c>
      <c r="H48" s="82">
        <f t="shared" si="6"/>
        <v>0</v>
      </c>
      <c r="I48" s="75"/>
      <c r="J48" s="79"/>
    </row>
    <row r="49" spans="2:10" ht="17.25" customHeight="1" x14ac:dyDescent="0.2">
      <c r="B49" s="84" t="s">
        <v>60</v>
      </c>
      <c r="C49" s="75" t="s">
        <v>61</v>
      </c>
      <c r="D49" s="82">
        <v>24000</v>
      </c>
      <c r="E49" s="82">
        <v>24000</v>
      </c>
      <c r="F49" s="82">
        <v>0</v>
      </c>
      <c r="G49" s="82">
        <v>0</v>
      </c>
      <c r="H49" s="82">
        <f t="shared" si="6"/>
        <v>0</v>
      </c>
      <c r="I49" s="75"/>
      <c r="J49" s="79"/>
    </row>
    <row r="50" spans="2:10" ht="17.25" customHeight="1" x14ac:dyDescent="0.2">
      <c r="B50" s="85" t="s">
        <v>62</v>
      </c>
      <c r="C50" s="75" t="s">
        <v>63</v>
      </c>
      <c r="D50" s="82">
        <v>109900</v>
      </c>
      <c r="E50" s="82">
        <v>109695</v>
      </c>
      <c r="F50" s="82">
        <v>29525</v>
      </c>
      <c r="G50" s="82">
        <v>29320</v>
      </c>
      <c r="H50" s="82">
        <f t="shared" si="6"/>
        <v>205</v>
      </c>
      <c r="I50" s="75"/>
      <c r="J50" s="79"/>
    </row>
    <row r="51" spans="2:10" ht="17.25" customHeight="1" x14ac:dyDescent="0.2">
      <c r="B51" s="85" t="s">
        <v>64</v>
      </c>
      <c r="C51" s="75" t="s">
        <v>65</v>
      </c>
      <c r="D51" s="82">
        <v>0</v>
      </c>
      <c r="E51" s="82">
        <v>21952.68</v>
      </c>
      <c r="F51" s="82">
        <v>0</v>
      </c>
      <c r="G51" s="82">
        <v>0</v>
      </c>
      <c r="H51" s="82">
        <f t="shared" si="6"/>
        <v>0</v>
      </c>
      <c r="I51" s="75"/>
      <c r="J51" s="79"/>
    </row>
    <row r="52" spans="2:10" ht="17.25" customHeight="1" x14ac:dyDescent="0.2">
      <c r="B52" s="85" t="s">
        <v>66</v>
      </c>
      <c r="C52" s="75" t="s">
        <v>67</v>
      </c>
      <c r="D52" s="82">
        <v>0</v>
      </c>
      <c r="E52" s="82">
        <v>1924</v>
      </c>
      <c r="F52" s="82">
        <v>1924</v>
      </c>
      <c r="G52" s="82">
        <v>1924</v>
      </c>
      <c r="H52" s="82">
        <f t="shared" si="6"/>
        <v>0</v>
      </c>
      <c r="I52" s="75"/>
      <c r="J52" s="79"/>
    </row>
    <row r="53" spans="2:10" ht="17.25" customHeight="1" x14ac:dyDescent="0.2">
      <c r="B53" s="85" t="s">
        <v>68</v>
      </c>
      <c r="C53" s="75" t="s">
        <v>69</v>
      </c>
      <c r="D53" s="82">
        <v>1634761</v>
      </c>
      <c r="E53" s="82">
        <v>1640048</v>
      </c>
      <c r="F53" s="82">
        <v>0</v>
      </c>
      <c r="G53" s="82">
        <v>0</v>
      </c>
      <c r="H53" s="82">
        <f t="shared" si="6"/>
        <v>0</v>
      </c>
      <c r="I53" s="75"/>
      <c r="J53" s="79"/>
    </row>
    <row r="54" spans="2:10" ht="17.25" customHeight="1" x14ac:dyDescent="0.2">
      <c r="B54" s="85" t="s">
        <v>70</v>
      </c>
      <c r="C54" s="75" t="s">
        <v>71</v>
      </c>
      <c r="D54" s="82">
        <v>15500</v>
      </c>
      <c r="E54" s="82">
        <v>2011001.24</v>
      </c>
      <c r="F54" s="82">
        <v>0</v>
      </c>
      <c r="G54" s="82">
        <v>0</v>
      </c>
      <c r="H54" s="82">
        <f t="shared" si="6"/>
        <v>0</v>
      </c>
      <c r="I54" s="75"/>
      <c r="J54" s="79"/>
    </row>
    <row r="55" spans="2:10" ht="17.25" customHeight="1" x14ac:dyDescent="0.2">
      <c r="B55" s="85" t="s">
        <v>72</v>
      </c>
      <c r="C55" s="75" t="s">
        <v>73</v>
      </c>
      <c r="D55" s="82">
        <v>0</v>
      </c>
      <c r="E55" s="82">
        <v>1186408.06</v>
      </c>
      <c r="F55" s="82">
        <v>696613</v>
      </c>
      <c r="G55" s="82">
        <v>696613.06</v>
      </c>
      <c r="H55" s="82">
        <f t="shared" si="6"/>
        <v>-6.0000000055879354E-2</v>
      </c>
      <c r="I55" s="75"/>
      <c r="J55" s="79"/>
    </row>
    <row r="56" spans="2:10" ht="17.25" customHeight="1" x14ac:dyDescent="0.2">
      <c r="B56" s="85" t="s">
        <v>74</v>
      </c>
      <c r="C56" s="75" t="s">
        <v>75</v>
      </c>
      <c r="D56" s="82">
        <v>2250</v>
      </c>
      <c r="E56" s="82">
        <v>2250</v>
      </c>
      <c r="F56" s="82">
        <v>0</v>
      </c>
      <c r="G56" s="82">
        <v>0</v>
      </c>
      <c r="H56" s="82">
        <f t="shared" si="6"/>
        <v>0</v>
      </c>
      <c r="I56" s="75"/>
      <c r="J56" s="79"/>
    </row>
    <row r="57" spans="2:10" ht="17.25" customHeight="1" x14ac:dyDescent="0.2">
      <c r="B57" s="84" t="s">
        <v>76</v>
      </c>
      <c r="C57" s="75" t="s">
        <v>77</v>
      </c>
      <c r="D57" s="82">
        <v>0</v>
      </c>
      <c r="E57" s="82">
        <v>171469.18</v>
      </c>
      <c r="F57" s="82">
        <v>110492</v>
      </c>
      <c r="G57" s="82">
        <v>110492</v>
      </c>
      <c r="H57" s="82">
        <f t="shared" si="6"/>
        <v>0</v>
      </c>
      <c r="I57" s="75"/>
      <c r="J57" s="79"/>
    </row>
    <row r="58" spans="2:10" ht="17.25" customHeight="1" x14ac:dyDescent="0.2">
      <c r="B58" s="85" t="s">
        <v>78</v>
      </c>
      <c r="C58" s="75" t="s">
        <v>79</v>
      </c>
      <c r="D58" s="82">
        <v>0</v>
      </c>
      <c r="E58" s="82">
        <v>113840.41</v>
      </c>
      <c r="F58" s="82">
        <v>0</v>
      </c>
      <c r="G58" s="82">
        <v>0</v>
      </c>
      <c r="H58" s="82">
        <f t="shared" si="6"/>
        <v>0</v>
      </c>
      <c r="I58" s="75"/>
      <c r="J58" s="79"/>
    </row>
    <row r="59" spans="2:10" ht="17.25" customHeight="1" x14ac:dyDescent="0.2">
      <c r="B59" s="85" t="s">
        <v>80</v>
      </c>
      <c r="C59" s="75" t="s">
        <v>81</v>
      </c>
      <c r="D59" s="82">
        <v>0</v>
      </c>
      <c r="E59" s="82">
        <v>4570</v>
      </c>
      <c r="F59" s="82">
        <v>0</v>
      </c>
      <c r="G59" s="82">
        <v>0</v>
      </c>
      <c r="H59" s="82">
        <f t="shared" si="6"/>
        <v>0</v>
      </c>
      <c r="I59" s="75"/>
      <c r="J59" s="79"/>
    </row>
    <row r="60" spans="2:10" ht="17.25" customHeight="1" x14ac:dyDescent="0.2">
      <c r="B60" s="84" t="s">
        <v>84</v>
      </c>
      <c r="C60" s="75" t="s">
        <v>85</v>
      </c>
      <c r="D60" s="82">
        <v>4308440</v>
      </c>
      <c r="E60" s="82">
        <v>4331268.58</v>
      </c>
      <c r="F60" s="82">
        <v>22829</v>
      </c>
      <c r="G60" s="82">
        <v>22829.08</v>
      </c>
      <c r="H60" s="82">
        <f t="shared" si="6"/>
        <v>-8.000000000174623E-2</v>
      </c>
      <c r="I60" s="75"/>
      <c r="J60" s="79"/>
    </row>
    <row r="61" spans="2:10" ht="17.25" customHeight="1" x14ac:dyDescent="0.25">
      <c r="B61" s="119" t="s">
        <v>360</v>
      </c>
      <c r="C61" s="120"/>
      <c r="D61" s="63">
        <f t="shared" ref="D61:I61" si="7">SUM(D30:D60)</f>
        <v>21630196</v>
      </c>
      <c r="E61" s="63">
        <f t="shared" si="7"/>
        <v>56909624.350000001</v>
      </c>
      <c r="F61" s="63">
        <f t="shared" si="7"/>
        <v>5604811</v>
      </c>
      <c r="G61" s="63">
        <f t="shared" si="7"/>
        <v>5657882.9100000001</v>
      </c>
      <c r="H61" s="63">
        <f t="shared" si="7"/>
        <v>-53071.910000000076</v>
      </c>
      <c r="I61" s="63">
        <f t="shared" si="7"/>
        <v>0</v>
      </c>
      <c r="J61" s="64"/>
    </row>
  </sheetData>
  <mergeCells count="2">
    <mergeCell ref="B61:C61"/>
    <mergeCell ref="B23:C23"/>
  </mergeCells>
  <pageMargins left="0.51181102362204722" right="0.31496062992125984" top="0.55118110236220474" bottom="0.55118110236220474" header="0.31496062992125984" footer="0.31496062992125984"/>
  <pageSetup paperSize="9" orientation="landscape" r:id="rId1"/>
  <headerFooter>
    <oddFooter>&amp;LSag 15-3356 / Dok 16423-16</oddFooter>
  </headerFooter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B38" zoomScaleNormal="100" workbookViewId="0">
      <selection activeCell="C21" sqref="C21"/>
    </sheetView>
  </sheetViews>
  <sheetFormatPr defaultColWidth="8.5703125" defaultRowHeight="11.25" x14ac:dyDescent="0.2"/>
  <cols>
    <col min="1" max="1" width="0" style="51" hidden="1" customWidth="1"/>
    <col min="2" max="2" width="7.42578125" style="51" customWidth="1"/>
    <col min="3" max="3" width="42.7109375" style="51" customWidth="1"/>
    <col min="4" max="4" width="12.28515625" style="51" customWidth="1"/>
    <col min="5" max="5" width="12.42578125" style="51" customWidth="1"/>
    <col min="6" max="6" width="10.7109375" style="51" customWidth="1"/>
    <col min="7" max="7" width="9.85546875" style="51" customWidth="1"/>
    <col min="8" max="8" width="9.7109375" style="51" customWidth="1"/>
    <col min="9" max="9" width="10.42578125" style="52" customWidth="1"/>
    <col min="10" max="10" width="20.7109375" style="51" customWidth="1"/>
    <col min="11" max="16384" width="8.5703125" style="51"/>
  </cols>
  <sheetData>
    <row r="1" spans="1:10" ht="17.25" customHeight="1" x14ac:dyDescent="0.2">
      <c r="B1" s="56" t="s">
        <v>429</v>
      </c>
    </row>
    <row r="2" spans="1:10" ht="17.25" customHeight="1" x14ac:dyDescent="0.25">
      <c r="B2" s="57" t="s">
        <v>423</v>
      </c>
    </row>
    <row r="3" spans="1:10" ht="17.25" customHeight="1" x14ac:dyDescent="0.2"/>
    <row r="4" spans="1:10" ht="36" x14ac:dyDescent="0.2">
      <c r="A4" s="49" t="s">
        <v>0</v>
      </c>
      <c r="B4" s="118" t="s">
        <v>0</v>
      </c>
      <c r="C4" s="117" t="s">
        <v>91</v>
      </c>
      <c r="D4" s="67" t="s">
        <v>518</v>
      </c>
      <c r="E4" s="67" t="s">
        <v>517</v>
      </c>
      <c r="F4" s="67" t="s">
        <v>516</v>
      </c>
      <c r="G4" s="67" t="s">
        <v>515</v>
      </c>
      <c r="H4" s="67" t="s">
        <v>514</v>
      </c>
      <c r="I4" s="67" t="s">
        <v>513</v>
      </c>
      <c r="J4" s="112" t="s">
        <v>366</v>
      </c>
    </row>
    <row r="5" spans="1:10" ht="24" x14ac:dyDescent="0.2">
      <c r="A5" s="50"/>
      <c r="B5" s="73" t="s">
        <v>106</v>
      </c>
      <c r="C5" s="75" t="s">
        <v>107</v>
      </c>
      <c r="D5" s="76">
        <v>1519500</v>
      </c>
      <c r="E5" s="76">
        <v>516568.91</v>
      </c>
      <c r="F5" s="76">
        <v>1519500</v>
      </c>
      <c r="G5" s="76">
        <v>516568.91</v>
      </c>
      <c r="H5" s="76">
        <f t="shared" ref="H5:H18" si="0">SUM(F5-G5)</f>
        <v>1002931.0900000001</v>
      </c>
      <c r="I5" s="77">
        <f>H5</f>
        <v>1002931.0900000001</v>
      </c>
      <c r="J5" s="79" t="s">
        <v>449</v>
      </c>
    </row>
    <row r="6" spans="1:10" ht="17.25" customHeight="1" x14ac:dyDescent="0.2">
      <c r="A6" s="50"/>
      <c r="B6" s="73" t="s">
        <v>108</v>
      </c>
      <c r="C6" s="75" t="s">
        <v>109</v>
      </c>
      <c r="D6" s="76">
        <v>2093530</v>
      </c>
      <c r="E6" s="76">
        <v>1908413.5</v>
      </c>
      <c r="F6" s="76">
        <v>2093530</v>
      </c>
      <c r="G6" s="76">
        <v>2319091</v>
      </c>
      <c r="H6" s="76">
        <f t="shared" si="0"/>
        <v>-225561</v>
      </c>
      <c r="I6" s="77">
        <f t="shared" ref="I6:I21" si="1">H6</f>
        <v>-225561</v>
      </c>
      <c r="J6" s="79" t="s">
        <v>449</v>
      </c>
    </row>
    <row r="7" spans="1:10" ht="17.25" customHeight="1" x14ac:dyDescent="0.2">
      <c r="A7" s="50"/>
      <c r="B7" s="73" t="s">
        <v>110</v>
      </c>
      <c r="C7" s="75" t="s">
        <v>111</v>
      </c>
      <c r="D7" s="76">
        <v>1900000</v>
      </c>
      <c r="E7" s="76">
        <v>824633.13</v>
      </c>
      <c r="F7" s="76">
        <v>-441120</v>
      </c>
      <c r="G7" s="76">
        <v>-1516487.21</v>
      </c>
      <c r="H7" s="76">
        <f t="shared" si="0"/>
        <v>1075367.21</v>
      </c>
      <c r="I7" s="77">
        <f t="shared" si="1"/>
        <v>1075367.21</v>
      </c>
      <c r="J7" s="79" t="s">
        <v>453</v>
      </c>
    </row>
    <row r="8" spans="1:10" ht="17.25" customHeight="1" x14ac:dyDescent="0.2">
      <c r="A8" s="50"/>
      <c r="B8" s="73" t="s">
        <v>112</v>
      </c>
      <c r="C8" s="75" t="s">
        <v>113</v>
      </c>
      <c r="D8" s="76">
        <v>6947200</v>
      </c>
      <c r="E8" s="76">
        <v>0</v>
      </c>
      <c r="F8" s="76">
        <v>6947200</v>
      </c>
      <c r="G8" s="76">
        <v>0</v>
      </c>
      <c r="H8" s="76">
        <f t="shared" si="0"/>
        <v>6947200</v>
      </c>
      <c r="I8" s="77">
        <f t="shared" si="1"/>
        <v>6947200</v>
      </c>
      <c r="J8" s="79" t="s">
        <v>449</v>
      </c>
    </row>
    <row r="9" spans="1:10" ht="17.25" customHeight="1" x14ac:dyDescent="0.2">
      <c r="A9" s="50"/>
      <c r="B9" s="73" t="s">
        <v>114</v>
      </c>
      <c r="C9" s="75" t="s">
        <v>115</v>
      </c>
      <c r="D9" s="76">
        <v>500000</v>
      </c>
      <c r="E9" s="76">
        <v>1001383.6</v>
      </c>
      <c r="F9" s="76">
        <v>-41930</v>
      </c>
      <c r="G9" s="76">
        <v>459453.15</v>
      </c>
      <c r="H9" s="76">
        <f t="shared" si="0"/>
        <v>-501383.15</v>
      </c>
      <c r="I9" s="77">
        <f t="shared" si="1"/>
        <v>-501383.15</v>
      </c>
      <c r="J9" s="79" t="s">
        <v>449</v>
      </c>
    </row>
    <row r="10" spans="1:10" ht="24" x14ac:dyDescent="0.2">
      <c r="A10" s="50"/>
      <c r="B10" s="73" t="s">
        <v>116</v>
      </c>
      <c r="C10" s="75" t="s">
        <v>117</v>
      </c>
      <c r="D10" s="76">
        <v>0</v>
      </c>
      <c r="E10" s="76">
        <v>330881.82</v>
      </c>
      <c r="F10" s="76">
        <v>-23044</v>
      </c>
      <c r="G10" s="76">
        <v>308141</v>
      </c>
      <c r="H10" s="76">
        <f t="shared" si="0"/>
        <v>-331185</v>
      </c>
      <c r="I10" s="77">
        <f t="shared" si="1"/>
        <v>-331185</v>
      </c>
      <c r="J10" s="79" t="s">
        <v>449</v>
      </c>
    </row>
    <row r="11" spans="1:10" ht="17.25" customHeight="1" x14ac:dyDescent="0.2">
      <c r="A11" s="50"/>
      <c r="B11" s="73" t="s">
        <v>120</v>
      </c>
      <c r="C11" s="75" t="s">
        <v>121</v>
      </c>
      <c r="D11" s="76">
        <v>0</v>
      </c>
      <c r="E11" s="76">
        <v>382242.26</v>
      </c>
      <c r="F11" s="76">
        <v>0</v>
      </c>
      <c r="G11" s="76">
        <v>382242.26</v>
      </c>
      <c r="H11" s="76">
        <f t="shared" si="0"/>
        <v>-382242.26</v>
      </c>
      <c r="I11" s="77">
        <f t="shared" si="1"/>
        <v>-382242.26</v>
      </c>
      <c r="J11" s="79" t="s">
        <v>449</v>
      </c>
    </row>
    <row r="12" spans="1:10" ht="17.25" customHeight="1" x14ac:dyDescent="0.2">
      <c r="A12" s="50"/>
      <c r="B12" s="73" t="s">
        <v>122</v>
      </c>
      <c r="C12" s="75" t="s">
        <v>123</v>
      </c>
      <c r="D12" s="76">
        <v>606500</v>
      </c>
      <c r="E12" s="76">
        <v>32665</v>
      </c>
      <c r="F12" s="76">
        <v>582800</v>
      </c>
      <c r="G12" s="76">
        <v>8965</v>
      </c>
      <c r="H12" s="76">
        <f t="shared" si="0"/>
        <v>573835</v>
      </c>
      <c r="I12" s="77">
        <f t="shared" si="1"/>
        <v>573835</v>
      </c>
      <c r="J12" s="79" t="s">
        <v>449</v>
      </c>
    </row>
    <row r="13" spans="1:10" ht="17.25" customHeight="1" x14ac:dyDescent="0.2">
      <c r="A13" s="50"/>
      <c r="B13" s="73" t="s">
        <v>124</v>
      </c>
      <c r="C13" s="75" t="s">
        <v>125</v>
      </c>
      <c r="D13" s="76">
        <v>234000</v>
      </c>
      <c r="E13" s="76">
        <v>228975.52</v>
      </c>
      <c r="F13" s="76">
        <v>234000</v>
      </c>
      <c r="G13" s="76">
        <v>228975.52</v>
      </c>
      <c r="H13" s="76">
        <f t="shared" si="0"/>
        <v>5024.4800000000105</v>
      </c>
      <c r="I13" s="77">
        <f t="shared" si="1"/>
        <v>5024.4800000000105</v>
      </c>
      <c r="J13" s="79" t="s">
        <v>504</v>
      </c>
    </row>
    <row r="14" spans="1:10" ht="24" x14ac:dyDescent="0.2">
      <c r="A14" s="50"/>
      <c r="B14" s="73" t="s">
        <v>126</v>
      </c>
      <c r="C14" s="75" t="s">
        <v>127</v>
      </c>
      <c r="D14" s="76">
        <v>0</v>
      </c>
      <c r="E14" s="76">
        <v>148221.18</v>
      </c>
      <c r="F14" s="76">
        <v>-80</v>
      </c>
      <c r="G14" s="76">
        <v>148141.18</v>
      </c>
      <c r="H14" s="76">
        <f t="shared" si="0"/>
        <v>-148221.18</v>
      </c>
      <c r="I14" s="77">
        <f t="shared" si="1"/>
        <v>-148221.18</v>
      </c>
      <c r="J14" s="79" t="s">
        <v>449</v>
      </c>
    </row>
    <row r="15" spans="1:10" ht="24" x14ac:dyDescent="0.2">
      <c r="A15" s="50"/>
      <c r="B15" s="73" t="s">
        <v>128</v>
      </c>
      <c r="C15" s="75" t="s">
        <v>129</v>
      </c>
      <c r="D15" s="76">
        <v>0</v>
      </c>
      <c r="E15" s="76">
        <v>9300</v>
      </c>
      <c r="F15" s="76">
        <v>-8700</v>
      </c>
      <c r="G15" s="76">
        <v>600</v>
      </c>
      <c r="H15" s="76">
        <f t="shared" si="0"/>
        <v>-9300</v>
      </c>
      <c r="I15" s="77">
        <f t="shared" si="1"/>
        <v>-9300</v>
      </c>
      <c r="J15" s="79" t="s">
        <v>449</v>
      </c>
    </row>
    <row r="16" spans="1:10" ht="24" x14ac:dyDescent="0.2">
      <c r="A16" s="50"/>
      <c r="B16" s="73" t="s">
        <v>130</v>
      </c>
      <c r="C16" s="75" t="s">
        <v>131</v>
      </c>
      <c r="D16" s="76">
        <v>0</v>
      </c>
      <c r="E16" s="76">
        <v>231396.1</v>
      </c>
      <c r="F16" s="76">
        <v>0</v>
      </c>
      <c r="G16" s="76">
        <v>231396.1</v>
      </c>
      <c r="H16" s="76">
        <f t="shared" si="0"/>
        <v>-231396.1</v>
      </c>
      <c r="I16" s="77">
        <f t="shared" si="1"/>
        <v>-231396.1</v>
      </c>
      <c r="J16" s="79" t="s">
        <v>449</v>
      </c>
    </row>
    <row r="17" spans="1:10" ht="12" x14ac:dyDescent="0.2">
      <c r="A17" s="50"/>
      <c r="B17" s="73" t="s">
        <v>134</v>
      </c>
      <c r="C17" s="75" t="s">
        <v>135</v>
      </c>
      <c r="D17" s="76">
        <v>300000</v>
      </c>
      <c r="E17" s="76">
        <v>419124.26</v>
      </c>
      <c r="F17" s="76">
        <v>198400</v>
      </c>
      <c r="G17" s="76">
        <v>317524.26</v>
      </c>
      <c r="H17" s="76">
        <f t="shared" si="0"/>
        <v>-119124.26000000001</v>
      </c>
      <c r="I17" s="77">
        <f t="shared" si="1"/>
        <v>-119124.26000000001</v>
      </c>
      <c r="J17" s="80" t="s">
        <v>505</v>
      </c>
    </row>
    <row r="18" spans="1:10" ht="36" x14ac:dyDescent="0.2">
      <c r="A18" s="50"/>
      <c r="B18" s="73" t="s">
        <v>138</v>
      </c>
      <c r="C18" s="75" t="s">
        <v>139</v>
      </c>
      <c r="D18" s="76">
        <v>140000</v>
      </c>
      <c r="E18" s="76">
        <v>0</v>
      </c>
      <c r="F18" s="76">
        <v>140000</v>
      </c>
      <c r="G18" s="76">
        <v>0</v>
      </c>
      <c r="H18" s="76">
        <f t="shared" si="0"/>
        <v>140000</v>
      </c>
      <c r="I18" s="77">
        <f t="shared" si="1"/>
        <v>140000</v>
      </c>
      <c r="J18" s="79" t="s">
        <v>506</v>
      </c>
    </row>
    <row r="19" spans="1:10" ht="17.25" customHeight="1" x14ac:dyDescent="0.2">
      <c r="A19" s="50"/>
      <c r="B19" s="73" t="s">
        <v>140</v>
      </c>
      <c r="C19" s="75" t="s">
        <v>141</v>
      </c>
      <c r="D19" s="76">
        <v>200000</v>
      </c>
      <c r="E19" s="76">
        <v>27009</v>
      </c>
      <c r="F19" s="76">
        <v>200000</v>
      </c>
      <c r="G19" s="76">
        <v>27009</v>
      </c>
      <c r="H19" s="76">
        <f t="shared" ref="H19:H24" si="2">SUM(F19-G19)</f>
        <v>172991</v>
      </c>
      <c r="I19" s="77">
        <f t="shared" si="1"/>
        <v>172991</v>
      </c>
      <c r="J19" s="79" t="s">
        <v>449</v>
      </c>
    </row>
    <row r="20" spans="1:10" ht="17.25" customHeight="1" x14ac:dyDescent="0.2">
      <c r="A20" s="50"/>
      <c r="B20" s="73" t="s">
        <v>150</v>
      </c>
      <c r="C20" s="75" t="s">
        <v>151</v>
      </c>
      <c r="D20" s="76">
        <v>562102</v>
      </c>
      <c r="E20" s="76">
        <v>529514.68000000005</v>
      </c>
      <c r="F20" s="76">
        <v>562102</v>
      </c>
      <c r="G20" s="76">
        <v>529514.68000000005</v>
      </c>
      <c r="H20" s="76">
        <f t="shared" si="2"/>
        <v>32587.319999999949</v>
      </c>
      <c r="I20" s="77">
        <f t="shared" si="1"/>
        <v>32587.319999999949</v>
      </c>
      <c r="J20" s="79" t="s">
        <v>453</v>
      </c>
    </row>
    <row r="21" spans="1:10" ht="17.25" customHeight="1" x14ac:dyDescent="0.2">
      <c r="A21" s="50"/>
      <c r="B21" s="73" t="s">
        <v>152</v>
      </c>
      <c r="C21" s="75" t="s">
        <v>153</v>
      </c>
      <c r="D21" s="76">
        <v>506500</v>
      </c>
      <c r="E21" s="76">
        <v>0</v>
      </c>
      <c r="F21" s="76">
        <v>506500</v>
      </c>
      <c r="G21" s="76">
        <v>0</v>
      </c>
      <c r="H21" s="76">
        <f t="shared" si="2"/>
        <v>506500</v>
      </c>
      <c r="I21" s="77">
        <f t="shared" si="1"/>
        <v>506500</v>
      </c>
      <c r="J21" s="79" t="s">
        <v>449</v>
      </c>
    </row>
    <row r="22" spans="1:10" ht="24" x14ac:dyDescent="0.2">
      <c r="A22" s="50"/>
      <c r="B22" s="74" t="s">
        <v>154</v>
      </c>
      <c r="C22" s="75" t="s">
        <v>155</v>
      </c>
      <c r="D22" s="76">
        <v>45076217</v>
      </c>
      <c r="E22" s="76">
        <v>43813275.619999997</v>
      </c>
      <c r="F22" s="76">
        <v>23034206</v>
      </c>
      <c r="G22" s="76">
        <v>21771264.510000002</v>
      </c>
      <c r="H22" s="76">
        <f t="shared" si="2"/>
        <v>1262941.4899999984</v>
      </c>
      <c r="I22" s="77">
        <v>1262941</v>
      </c>
      <c r="J22" s="79" t="s">
        <v>438</v>
      </c>
    </row>
    <row r="23" spans="1:10" ht="17.25" customHeight="1" x14ac:dyDescent="0.2">
      <c r="A23" s="50"/>
      <c r="B23" s="73" t="s">
        <v>158</v>
      </c>
      <c r="C23" s="75" t="s">
        <v>159</v>
      </c>
      <c r="D23" s="76">
        <v>0</v>
      </c>
      <c r="E23" s="76">
        <v>-35715.050000000003</v>
      </c>
      <c r="F23" s="76">
        <v>35715</v>
      </c>
      <c r="G23" s="76">
        <v>0</v>
      </c>
      <c r="H23" s="76">
        <f t="shared" si="2"/>
        <v>35715</v>
      </c>
      <c r="I23" s="77">
        <v>35715</v>
      </c>
      <c r="J23" s="79" t="s">
        <v>439</v>
      </c>
    </row>
    <row r="24" spans="1:10" ht="17.25" hidden="1" customHeight="1" x14ac:dyDescent="0.2">
      <c r="A24" s="50"/>
      <c r="B24" s="74" t="s">
        <v>160</v>
      </c>
      <c r="C24" s="75" t="s">
        <v>161</v>
      </c>
      <c r="D24" s="76">
        <v>0</v>
      </c>
      <c r="E24" s="76">
        <v>0</v>
      </c>
      <c r="F24" s="76">
        <v>0</v>
      </c>
      <c r="G24" s="76">
        <v>0</v>
      </c>
      <c r="H24" s="76">
        <f t="shared" si="2"/>
        <v>0</v>
      </c>
      <c r="I24" s="78"/>
      <c r="J24" s="79"/>
    </row>
    <row r="25" spans="1:10" ht="24" x14ac:dyDescent="0.2">
      <c r="A25" s="50"/>
      <c r="B25" s="74" t="s">
        <v>166</v>
      </c>
      <c r="C25" s="75" t="s">
        <v>167</v>
      </c>
      <c r="D25" s="76">
        <v>5570000</v>
      </c>
      <c r="E25" s="76">
        <v>4644513.26</v>
      </c>
      <c r="F25" s="76">
        <v>5395614</v>
      </c>
      <c r="G25" s="76">
        <v>4296283.1399999997</v>
      </c>
      <c r="H25" s="76">
        <f t="shared" ref="H25:H28" si="3">SUM(F25-G25)</f>
        <v>1099330.8600000003</v>
      </c>
      <c r="I25" s="77">
        <v>1099331</v>
      </c>
      <c r="J25" s="79" t="s">
        <v>440</v>
      </c>
    </row>
    <row r="26" spans="1:10" ht="24" x14ac:dyDescent="0.2">
      <c r="A26" s="50"/>
      <c r="B26" s="73" t="s">
        <v>169</v>
      </c>
      <c r="C26" s="75" t="s">
        <v>170</v>
      </c>
      <c r="D26" s="76">
        <v>700000</v>
      </c>
      <c r="E26" s="76">
        <v>0</v>
      </c>
      <c r="F26" s="76">
        <v>700000</v>
      </c>
      <c r="G26" s="76">
        <v>0</v>
      </c>
      <c r="H26" s="76">
        <f t="shared" si="3"/>
        <v>700000</v>
      </c>
      <c r="I26" s="77">
        <f>H26</f>
        <v>700000</v>
      </c>
      <c r="J26" s="79" t="s">
        <v>503</v>
      </c>
    </row>
    <row r="27" spans="1:10" ht="17.25" customHeight="1" x14ac:dyDescent="0.2">
      <c r="A27" s="50"/>
      <c r="B27" s="74" t="s">
        <v>171</v>
      </c>
      <c r="C27" s="75" t="s">
        <v>172</v>
      </c>
      <c r="D27" s="76">
        <v>9957000</v>
      </c>
      <c r="E27" s="76">
        <v>9889277.5999999996</v>
      </c>
      <c r="F27" s="76">
        <v>-2279597</v>
      </c>
      <c r="G27" s="76">
        <v>-2347318.7200000002</v>
      </c>
      <c r="H27" s="76">
        <f t="shared" si="3"/>
        <v>67721.720000000205</v>
      </c>
      <c r="I27" s="77">
        <v>67722</v>
      </c>
      <c r="J27" s="79" t="s">
        <v>442</v>
      </c>
    </row>
    <row r="28" spans="1:10" ht="24" x14ac:dyDescent="0.2">
      <c r="A28" s="50"/>
      <c r="B28" s="73" t="s">
        <v>173</v>
      </c>
      <c r="C28" s="75" t="s">
        <v>174</v>
      </c>
      <c r="D28" s="76">
        <v>2000000</v>
      </c>
      <c r="E28" s="76">
        <v>1944554.42</v>
      </c>
      <c r="F28" s="76">
        <v>67499</v>
      </c>
      <c r="G28" s="76">
        <v>12053.62</v>
      </c>
      <c r="H28" s="76">
        <f t="shared" si="3"/>
        <v>55445.38</v>
      </c>
      <c r="I28" s="77">
        <v>55445</v>
      </c>
      <c r="J28" s="79" t="s">
        <v>441</v>
      </c>
    </row>
    <row r="29" spans="1:10" ht="17.25" customHeight="1" x14ac:dyDescent="0.2">
      <c r="A29" s="50"/>
      <c r="B29" s="73" t="s">
        <v>177</v>
      </c>
      <c r="C29" s="75" t="s">
        <v>178</v>
      </c>
      <c r="D29" s="76">
        <v>1620000</v>
      </c>
      <c r="E29" s="76">
        <v>1515785.8</v>
      </c>
      <c r="F29" s="76">
        <v>104214</v>
      </c>
      <c r="G29" s="76">
        <v>0</v>
      </c>
      <c r="H29" s="76">
        <f t="shared" ref="H29:H39" si="4">SUM(F29-G29)</f>
        <v>104214</v>
      </c>
      <c r="I29" s="77">
        <v>104214</v>
      </c>
      <c r="J29" s="79" t="s">
        <v>443</v>
      </c>
    </row>
    <row r="30" spans="1:10" ht="24" x14ac:dyDescent="0.2">
      <c r="A30" s="50"/>
      <c r="B30" s="73" t="s">
        <v>179</v>
      </c>
      <c r="C30" s="75" t="s">
        <v>180</v>
      </c>
      <c r="D30" s="76">
        <v>2800000</v>
      </c>
      <c r="E30" s="76">
        <v>2545625.85</v>
      </c>
      <c r="F30" s="76">
        <v>-1275226</v>
      </c>
      <c r="G30" s="76">
        <v>-1529600</v>
      </c>
      <c r="H30" s="76">
        <f t="shared" si="4"/>
        <v>254374</v>
      </c>
      <c r="I30" s="77">
        <v>254374</v>
      </c>
      <c r="J30" s="79" t="s">
        <v>450</v>
      </c>
    </row>
    <row r="31" spans="1:10" ht="17.25" customHeight="1" x14ac:dyDescent="0.2">
      <c r="A31" s="50"/>
      <c r="B31" s="73" t="s">
        <v>181</v>
      </c>
      <c r="C31" s="75" t="s">
        <v>182</v>
      </c>
      <c r="D31" s="76">
        <v>3960000</v>
      </c>
      <c r="E31" s="76">
        <v>1299158.27</v>
      </c>
      <c r="F31" s="76">
        <v>2776423</v>
      </c>
      <c r="G31" s="76">
        <v>210206</v>
      </c>
      <c r="H31" s="76">
        <f t="shared" si="4"/>
        <v>2566217</v>
      </c>
      <c r="I31" s="77">
        <v>2566217</v>
      </c>
      <c r="J31" s="79" t="s">
        <v>444</v>
      </c>
    </row>
    <row r="32" spans="1:10" ht="60" x14ac:dyDescent="0.2">
      <c r="A32" s="50"/>
      <c r="B32" s="73" t="s">
        <v>183</v>
      </c>
      <c r="C32" s="75" t="s">
        <v>163</v>
      </c>
      <c r="D32" s="76">
        <v>3750000</v>
      </c>
      <c r="E32" s="76">
        <v>2346126.16</v>
      </c>
      <c r="F32" s="76">
        <v>3574853</v>
      </c>
      <c r="G32" s="76">
        <v>2425644</v>
      </c>
      <c r="H32" s="76">
        <f t="shared" si="4"/>
        <v>1149209</v>
      </c>
      <c r="I32" s="77">
        <v>1149209</v>
      </c>
      <c r="J32" s="79" t="s">
        <v>445</v>
      </c>
    </row>
    <row r="33" spans="1:10" ht="17.25" customHeight="1" x14ac:dyDescent="0.2">
      <c r="A33" s="50"/>
      <c r="B33" s="73" t="s">
        <v>184</v>
      </c>
      <c r="C33" s="75" t="s">
        <v>168</v>
      </c>
      <c r="D33" s="76">
        <v>2700000</v>
      </c>
      <c r="E33" s="76">
        <v>2631486.83</v>
      </c>
      <c r="F33" s="76">
        <v>551513</v>
      </c>
      <c r="G33" s="76">
        <v>482999.43</v>
      </c>
      <c r="H33" s="76">
        <f t="shared" si="4"/>
        <v>68513.570000000007</v>
      </c>
      <c r="I33" s="77">
        <v>68514</v>
      </c>
      <c r="J33" s="79" t="s">
        <v>446</v>
      </c>
    </row>
    <row r="34" spans="1:10" ht="17.25" customHeight="1" x14ac:dyDescent="0.2">
      <c r="A34" s="50"/>
      <c r="B34" s="73" t="s">
        <v>191</v>
      </c>
      <c r="C34" s="75" t="s">
        <v>192</v>
      </c>
      <c r="D34" s="76">
        <v>1920000</v>
      </c>
      <c r="E34" s="76">
        <v>242436.46</v>
      </c>
      <c r="F34" s="76">
        <v>1920000</v>
      </c>
      <c r="G34" s="76">
        <v>242436.46</v>
      </c>
      <c r="H34" s="76">
        <f t="shared" si="4"/>
        <v>1677563.54</v>
      </c>
      <c r="I34" s="77">
        <v>1677564</v>
      </c>
      <c r="J34" s="79" t="s">
        <v>447</v>
      </c>
    </row>
    <row r="35" spans="1:10" ht="17.25" customHeight="1" x14ac:dyDescent="0.2">
      <c r="A35" s="50"/>
      <c r="B35" s="73" t="s">
        <v>193</v>
      </c>
      <c r="C35" s="75" t="s">
        <v>194</v>
      </c>
      <c r="D35" s="76">
        <v>1275000</v>
      </c>
      <c r="E35" s="76">
        <v>729239.06</v>
      </c>
      <c r="F35" s="76">
        <v>1275000</v>
      </c>
      <c r="G35" s="76">
        <v>754776</v>
      </c>
      <c r="H35" s="76">
        <f t="shared" si="4"/>
        <v>520224</v>
      </c>
      <c r="I35" s="77">
        <v>520224</v>
      </c>
      <c r="J35" s="79" t="s">
        <v>443</v>
      </c>
    </row>
    <row r="36" spans="1:10" ht="24" x14ac:dyDescent="0.2">
      <c r="A36" s="50"/>
      <c r="B36" s="73" t="s">
        <v>195</v>
      </c>
      <c r="C36" s="75" t="s">
        <v>196</v>
      </c>
      <c r="D36" s="76">
        <v>253250</v>
      </c>
      <c r="E36" s="76">
        <v>228078</v>
      </c>
      <c r="F36" s="76">
        <v>253250</v>
      </c>
      <c r="G36" s="76">
        <v>228078</v>
      </c>
      <c r="H36" s="76">
        <f t="shared" si="4"/>
        <v>25172</v>
      </c>
      <c r="I36" s="77">
        <v>25172</v>
      </c>
      <c r="J36" s="79" t="s">
        <v>448</v>
      </c>
    </row>
    <row r="37" spans="1:10" ht="17.25" customHeight="1" x14ac:dyDescent="0.2">
      <c r="A37" s="50"/>
      <c r="B37" s="73" t="s">
        <v>197</v>
      </c>
      <c r="C37" s="75" t="s">
        <v>198</v>
      </c>
      <c r="D37" s="76">
        <v>5378510</v>
      </c>
      <c r="E37" s="76">
        <v>6224520.0800000001</v>
      </c>
      <c r="F37" s="76">
        <v>2581826</v>
      </c>
      <c r="G37" s="76">
        <v>3304571</v>
      </c>
      <c r="H37" s="76">
        <f t="shared" si="4"/>
        <v>-722745</v>
      </c>
      <c r="I37" s="77">
        <v>-722745</v>
      </c>
      <c r="J37" s="79" t="s">
        <v>449</v>
      </c>
    </row>
    <row r="38" spans="1:10" ht="17.25" customHeight="1" x14ac:dyDescent="0.2">
      <c r="A38" s="50"/>
      <c r="B38" s="73" t="s">
        <v>199</v>
      </c>
      <c r="C38" s="75" t="s">
        <v>200</v>
      </c>
      <c r="D38" s="76">
        <v>6101270</v>
      </c>
      <c r="E38" s="76">
        <v>1269367.1000000001</v>
      </c>
      <c r="F38" s="76">
        <v>5721664</v>
      </c>
      <c r="G38" s="76">
        <v>899243</v>
      </c>
      <c r="H38" s="76">
        <f t="shared" si="4"/>
        <v>4822421</v>
      </c>
      <c r="I38" s="77">
        <v>4822421</v>
      </c>
      <c r="J38" s="79" t="s">
        <v>449</v>
      </c>
    </row>
    <row r="39" spans="1:10" ht="24" x14ac:dyDescent="0.2">
      <c r="A39" s="50"/>
      <c r="B39" s="73" t="s">
        <v>201</v>
      </c>
      <c r="C39" s="75" t="s">
        <v>202</v>
      </c>
      <c r="D39" s="76">
        <v>500000</v>
      </c>
      <c r="E39" s="76">
        <v>451524</v>
      </c>
      <c r="F39" s="76">
        <v>500000</v>
      </c>
      <c r="G39" s="76">
        <v>451524</v>
      </c>
      <c r="H39" s="76">
        <f t="shared" si="4"/>
        <v>48476</v>
      </c>
      <c r="I39" s="77">
        <v>48476</v>
      </c>
      <c r="J39" s="79" t="s">
        <v>449</v>
      </c>
    </row>
    <row r="40" spans="1:10" ht="17.25" customHeight="1" x14ac:dyDescent="0.25">
      <c r="A40" s="50"/>
      <c r="B40" s="119" t="s">
        <v>360</v>
      </c>
      <c r="C40" s="120"/>
      <c r="D40" s="63">
        <f t="shared" ref="D40:I40" si="5">SUM(D5:D39)</f>
        <v>109070579</v>
      </c>
      <c r="E40" s="63">
        <f t="shared" si="5"/>
        <v>86329582.419999972</v>
      </c>
      <c r="F40" s="63">
        <f t="shared" si="5"/>
        <v>57406112</v>
      </c>
      <c r="G40" s="63">
        <f t="shared" si="5"/>
        <v>35163295.290000007</v>
      </c>
      <c r="H40" s="63">
        <f t="shared" si="5"/>
        <v>22242816.710000001</v>
      </c>
      <c r="I40" s="72">
        <f t="shared" si="5"/>
        <v>22242817.150000002</v>
      </c>
      <c r="J40" s="66"/>
    </row>
    <row r="41" spans="1:10" ht="17.25" customHeight="1" x14ac:dyDescent="0.2">
      <c r="A41" s="50"/>
      <c r="B41" s="50"/>
      <c r="C41" s="50"/>
      <c r="D41" s="53"/>
      <c r="E41" s="53"/>
      <c r="F41" s="53"/>
      <c r="G41" s="53"/>
      <c r="H41" s="53"/>
      <c r="I41" s="54"/>
      <c r="J41" s="55"/>
    </row>
    <row r="42" spans="1:10" ht="17.25" customHeight="1" x14ac:dyDescent="0.2"/>
    <row r="43" spans="1:10" ht="17.25" customHeight="1" x14ac:dyDescent="0.2">
      <c r="B43" s="56" t="s">
        <v>429</v>
      </c>
    </row>
    <row r="44" spans="1:10" ht="17.25" customHeight="1" x14ac:dyDescent="0.25">
      <c r="B44" s="57" t="s">
        <v>425</v>
      </c>
    </row>
    <row r="45" spans="1:10" ht="10.9" customHeight="1" x14ac:dyDescent="0.2"/>
    <row r="46" spans="1:10" ht="36" x14ac:dyDescent="0.2">
      <c r="B46" s="118" t="s">
        <v>0</v>
      </c>
      <c r="C46" s="117" t="s">
        <v>91</v>
      </c>
      <c r="D46" s="67" t="s">
        <v>518</v>
      </c>
      <c r="E46" s="67" t="s">
        <v>517</v>
      </c>
      <c r="F46" s="67" t="s">
        <v>516</v>
      </c>
      <c r="G46" s="67" t="s">
        <v>515</v>
      </c>
      <c r="H46" s="67" t="s">
        <v>514</v>
      </c>
      <c r="I46" s="67" t="s">
        <v>513</v>
      </c>
      <c r="J46" s="112" t="s">
        <v>366</v>
      </c>
    </row>
    <row r="47" spans="1:10" ht="17.25" customHeight="1" x14ac:dyDescent="0.2">
      <c r="B47" s="81" t="s">
        <v>92</v>
      </c>
      <c r="C47" s="75" t="s">
        <v>93</v>
      </c>
      <c r="D47" s="82">
        <v>350000</v>
      </c>
      <c r="E47" s="82">
        <v>339751.12</v>
      </c>
      <c r="F47" s="82">
        <v>289502</v>
      </c>
      <c r="G47" s="82">
        <v>279253.12</v>
      </c>
      <c r="H47" s="82">
        <f t="shared" ref="H47:H67" si="6">SUM(F47-G47)</f>
        <v>10248.880000000005</v>
      </c>
      <c r="I47" s="83"/>
      <c r="J47" s="79"/>
    </row>
    <row r="48" spans="1:10" ht="24" x14ac:dyDescent="0.2">
      <c r="B48" s="84" t="s">
        <v>94</v>
      </c>
      <c r="C48" s="75" t="s">
        <v>95</v>
      </c>
      <c r="D48" s="82">
        <v>0</v>
      </c>
      <c r="E48" s="82">
        <v>-1082476.22</v>
      </c>
      <c r="F48" s="82">
        <v>79475</v>
      </c>
      <c r="G48" s="82">
        <v>0</v>
      </c>
      <c r="H48" s="82">
        <f t="shared" si="6"/>
        <v>79475</v>
      </c>
      <c r="I48" s="83"/>
      <c r="J48" s="79"/>
    </row>
    <row r="49" spans="2:10" ht="17.25" customHeight="1" x14ac:dyDescent="0.2">
      <c r="B49" s="84" t="s">
        <v>96</v>
      </c>
      <c r="C49" s="75" t="s">
        <v>97</v>
      </c>
      <c r="D49" s="82">
        <v>7706000</v>
      </c>
      <c r="E49" s="82">
        <v>7888959.6200000001</v>
      </c>
      <c r="F49" s="82">
        <v>0</v>
      </c>
      <c r="G49" s="82">
        <v>0</v>
      </c>
      <c r="H49" s="82">
        <f t="shared" si="6"/>
        <v>0</v>
      </c>
      <c r="I49" s="83" t="s">
        <v>508</v>
      </c>
      <c r="J49" s="79" t="s">
        <v>507</v>
      </c>
    </row>
    <row r="50" spans="2:10" ht="24" x14ac:dyDescent="0.2">
      <c r="B50" s="84" t="s">
        <v>98</v>
      </c>
      <c r="C50" s="75" t="s">
        <v>99</v>
      </c>
      <c r="D50" s="82">
        <v>548250</v>
      </c>
      <c r="E50" s="82">
        <v>462001.4</v>
      </c>
      <c r="F50" s="82">
        <v>86248</v>
      </c>
      <c r="G50" s="82">
        <v>0</v>
      </c>
      <c r="H50" s="82">
        <f t="shared" si="6"/>
        <v>86248</v>
      </c>
      <c r="I50" s="83"/>
      <c r="J50" s="79"/>
    </row>
    <row r="51" spans="2:10" ht="24" x14ac:dyDescent="0.2">
      <c r="B51" s="84" t="s">
        <v>100</v>
      </c>
      <c r="C51" s="75" t="s">
        <v>101</v>
      </c>
      <c r="D51" s="82">
        <v>2500000</v>
      </c>
      <c r="E51" s="82">
        <v>2219495.12</v>
      </c>
      <c r="F51" s="82">
        <v>0</v>
      </c>
      <c r="G51" s="82">
        <v>13887</v>
      </c>
      <c r="H51" s="82">
        <f t="shared" si="6"/>
        <v>-13887</v>
      </c>
      <c r="I51" s="83" t="s">
        <v>508</v>
      </c>
      <c r="J51" s="79" t="s">
        <v>507</v>
      </c>
    </row>
    <row r="52" spans="2:10" ht="17.25" customHeight="1" x14ac:dyDescent="0.2">
      <c r="B52" s="84" t="s">
        <v>102</v>
      </c>
      <c r="C52" s="75" t="s">
        <v>103</v>
      </c>
      <c r="D52" s="82">
        <v>500000</v>
      </c>
      <c r="E52" s="82">
        <v>485481</v>
      </c>
      <c r="F52" s="82">
        <v>14519</v>
      </c>
      <c r="G52" s="82">
        <v>0</v>
      </c>
      <c r="H52" s="82">
        <f t="shared" si="6"/>
        <v>14519</v>
      </c>
      <c r="I52" s="83"/>
      <c r="J52" s="79"/>
    </row>
    <row r="53" spans="2:10" ht="17.25" customHeight="1" x14ac:dyDescent="0.2">
      <c r="B53" s="85" t="s">
        <v>104</v>
      </c>
      <c r="C53" s="75" t="s">
        <v>105</v>
      </c>
      <c r="D53" s="82">
        <v>299712</v>
      </c>
      <c r="E53" s="82">
        <v>198311.34</v>
      </c>
      <c r="F53" s="82">
        <v>114372</v>
      </c>
      <c r="G53" s="82">
        <v>12971.57</v>
      </c>
      <c r="H53" s="82">
        <f t="shared" si="6"/>
        <v>101400.43</v>
      </c>
      <c r="I53" s="83"/>
      <c r="J53" s="79"/>
    </row>
    <row r="54" spans="2:10" ht="36" x14ac:dyDescent="0.2">
      <c r="B54" s="85" t="s">
        <v>118</v>
      </c>
      <c r="C54" s="75" t="s">
        <v>119</v>
      </c>
      <c r="D54" s="82">
        <v>4700000</v>
      </c>
      <c r="E54" s="82">
        <v>3771344.65</v>
      </c>
      <c r="F54" s="82">
        <v>2235257</v>
      </c>
      <c r="G54" s="82">
        <v>1758249</v>
      </c>
      <c r="H54" s="82">
        <f t="shared" si="6"/>
        <v>477008</v>
      </c>
      <c r="I54" s="83"/>
      <c r="J54" s="79" t="s">
        <v>512</v>
      </c>
    </row>
    <row r="55" spans="2:10" ht="17.25" customHeight="1" x14ac:dyDescent="0.2">
      <c r="B55" s="85" t="s">
        <v>132</v>
      </c>
      <c r="C55" s="75" t="s">
        <v>133</v>
      </c>
      <c r="D55" s="82">
        <v>3270000</v>
      </c>
      <c r="E55" s="82">
        <v>3162863.18</v>
      </c>
      <c r="F55" s="82">
        <v>116725</v>
      </c>
      <c r="G55" s="82">
        <v>9588</v>
      </c>
      <c r="H55" s="82">
        <f t="shared" si="6"/>
        <v>107137</v>
      </c>
      <c r="I55" s="83" t="s">
        <v>509</v>
      </c>
      <c r="J55" s="79"/>
    </row>
    <row r="56" spans="2:10" ht="17.25" customHeight="1" x14ac:dyDescent="0.2">
      <c r="B56" s="85" t="s">
        <v>136</v>
      </c>
      <c r="C56" s="75" t="s">
        <v>137</v>
      </c>
      <c r="D56" s="82">
        <v>1560000</v>
      </c>
      <c r="E56" s="82">
        <v>1545449.82</v>
      </c>
      <c r="F56" s="82">
        <v>1560000</v>
      </c>
      <c r="G56" s="82">
        <v>1545449.82</v>
      </c>
      <c r="H56" s="82">
        <f t="shared" si="6"/>
        <v>14550.179999999935</v>
      </c>
      <c r="I56" s="83"/>
      <c r="J56" s="79"/>
    </row>
    <row r="57" spans="2:10" ht="17.25" customHeight="1" x14ac:dyDescent="0.2">
      <c r="B57" s="85" t="s">
        <v>142</v>
      </c>
      <c r="C57" s="75" t="s">
        <v>143</v>
      </c>
      <c r="D57" s="82">
        <v>769332</v>
      </c>
      <c r="E57" s="82">
        <v>762373.58</v>
      </c>
      <c r="F57" s="82">
        <v>758068</v>
      </c>
      <c r="G57" s="82">
        <v>751109.58</v>
      </c>
      <c r="H57" s="82">
        <f t="shared" si="6"/>
        <v>6958.4200000000419</v>
      </c>
      <c r="I57" s="83"/>
      <c r="J57" s="79"/>
    </row>
    <row r="58" spans="2:10" ht="12" x14ac:dyDescent="0.2">
      <c r="B58" s="85" t="s">
        <v>144</v>
      </c>
      <c r="C58" s="75" t="s">
        <v>145</v>
      </c>
      <c r="D58" s="82">
        <v>17190</v>
      </c>
      <c r="E58" s="82">
        <v>17190.32</v>
      </c>
      <c r="F58" s="82">
        <v>-108592</v>
      </c>
      <c r="G58" s="82">
        <v>-108591.57</v>
      </c>
      <c r="H58" s="82">
        <f t="shared" si="6"/>
        <v>-0.42999999999301508</v>
      </c>
      <c r="I58" s="83"/>
      <c r="J58" s="79"/>
    </row>
    <row r="59" spans="2:10" ht="12" x14ac:dyDescent="0.2">
      <c r="B59" s="85" t="s">
        <v>146</v>
      </c>
      <c r="C59" s="75" t="s">
        <v>147</v>
      </c>
      <c r="D59" s="82">
        <v>47857</v>
      </c>
      <c r="E59" s="82">
        <v>47856.51</v>
      </c>
      <c r="F59" s="82">
        <v>-47507</v>
      </c>
      <c r="G59" s="82">
        <v>-47507.35</v>
      </c>
      <c r="H59" s="82">
        <f t="shared" si="6"/>
        <v>0.34999999999854481</v>
      </c>
      <c r="I59" s="83"/>
      <c r="J59" s="79"/>
    </row>
    <row r="60" spans="2:10" ht="17.25" customHeight="1" x14ac:dyDescent="0.2">
      <c r="B60" s="85" t="s">
        <v>148</v>
      </c>
      <c r="C60" s="75" t="s">
        <v>149</v>
      </c>
      <c r="D60" s="82">
        <v>0</v>
      </c>
      <c r="E60" s="82">
        <v>18</v>
      </c>
      <c r="F60" s="82">
        <v>-600018</v>
      </c>
      <c r="G60" s="82">
        <v>-600000</v>
      </c>
      <c r="H60" s="82">
        <f t="shared" si="6"/>
        <v>-18</v>
      </c>
      <c r="I60" s="83"/>
      <c r="J60" s="79"/>
    </row>
    <row r="61" spans="2:10" ht="24" x14ac:dyDescent="0.2">
      <c r="B61" s="85" t="s">
        <v>156</v>
      </c>
      <c r="C61" s="75" t="s">
        <v>157</v>
      </c>
      <c r="D61" s="82">
        <v>0</v>
      </c>
      <c r="E61" s="82">
        <v>-38303.26</v>
      </c>
      <c r="F61" s="82">
        <v>38303</v>
      </c>
      <c r="G61" s="82">
        <v>0</v>
      </c>
      <c r="H61" s="82">
        <f t="shared" si="6"/>
        <v>38303</v>
      </c>
      <c r="I61" s="83"/>
      <c r="J61" s="79" t="s">
        <v>422</v>
      </c>
    </row>
    <row r="62" spans="2:10" ht="17.25" hidden="1" customHeight="1" x14ac:dyDescent="0.2">
      <c r="B62" s="84" t="s">
        <v>162</v>
      </c>
      <c r="C62" s="75" t="s">
        <v>163</v>
      </c>
      <c r="D62" s="82">
        <v>4163000</v>
      </c>
      <c r="E62" s="82">
        <v>396217.26</v>
      </c>
      <c r="F62" s="82">
        <v>0</v>
      </c>
      <c r="G62" s="82">
        <v>0</v>
      </c>
      <c r="H62" s="82">
        <f t="shared" si="6"/>
        <v>0</v>
      </c>
      <c r="I62" s="83"/>
      <c r="J62" s="79"/>
    </row>
    <row r="63" spans="2:10" ht="17.25" customHeight="1" x14ac:dyDescent="0.2">
      <c r="B63" s="84" t="s">
        <v>164</v>
      </c>
      <c r="C63" s="75" t="s">
        <v>165</v>
      </c>
      <c r="D63" s="82">
        <v>1000000</v>
      </c>
      <c r="E63" s="82">
        <v>1101702.99</v>
      </c>
      <c r="F63" s="82">
        <v>557824</v>
      </c>
      <c r="G63" s="82">
        <v>557824</v>
      </c>
      <c r="H63" s="82">
        <f t="shared" si="6"/>
        <v>0</v>
      </c>
      <c r="I63" s="83"/>
      <c r="J63" s="79"/>
    </row>
    <row r="64" spans="2:10" ht="17.25" customHeight="1" x14ac:dyDescent="0.2">
      <c r="B64" s="85" t="s">
        <v>175</v>
      </c>
      <c r="C64" s="75" t="s">
        <v>176</v>
      </c>
      <c r="D64" s="82">
        <v>6065407</v>
      </c>
      <c r="E64" s="82">
        <v>6062831.5599999996</v>
      </c>
      <c r="F64" s="82">
        <v>2576</v>
      </c>
      <c r="G64" s="82">
        <v>0</v>
      </c>
      <c r="H64" s="82">
        <f t="shared" si="6"/>
        <v>2576</v>
      </c>
      <c r="I64" s="83" t="s">
        <v>510</v>
      </c>
      <c r="J64" s="79"/>
    </row>
    <row r="65" spans="2:10" ht="24" x14ac:dyDescent="0.2">
      <c r="B65" s="85" t="s">
        <v>185</v>
      </c>
      <c r="C65" s="75" t="s">
        <v>186</v>
      </c>
      <c r="D65" s="82">
        <v>2600000</v>
      </c>
      <c r="E65" s="82">
        <v>2534263.21</v>
      </c>
      <c r="F65" s="82">
        <v>360942</v>
      </c>
      <c r="G65" s="82">
        <v>295205.40000000002</v>
      </c>
      <c r="H65" s="82">
        <f t="shared" si="6"/>
        <v>65736.599999999977</v>
      </c>
      <c r="I65" s="83" t="s">
        <v>511</v>
      </c>
      <c r="J65" s="79"/>
    </row>
    <row r="66" spans="2:10" ht="17.25" customHeight="1" x14ac:dyDescent="0.2">
      <c r="B66" s="85" t="s">
        <v>187</v>
      </c>
      <c r="C66" s="75" t="s">
        <v>188</v>
      </c>
      <c r="D66" s="82">
        <v>0</v>
      </c>
      <c r="E66" s="82">
        <v>0</v>
      </c>
      <c r="F66" s="82">
        <v>0</v>
      </c>
      <c r="G66" s="82">
        <v>0</v>
      </c>
      <c r="H66" s="82">
        <f t="shared" si="6"/>
        <v>0</v>
      </c>
      <c r="I66" s="83"/>
      <c r="J66" s="79"/>
    </row>
    <row r="67" spans="2:10" ht="17.25" customHeight="1" x14ac:dyDescent="0.2">
      <c r="B67" s="85" t="s">
        <v>189</v>
      </c>
      <c r="C67" s="75" t="s">
        <v>190</v>
      </c>
      <c r="D67" s="82">
        <v>700000</v>
      </c>
      <c r="E67" s="82">
        <v>923553.41</v>
      </c>
      <c r="F67" s="82">
        <v>700000</v>
      </c>
      <c r="G67" s="82">
        <v>923553.41</v>
      </c>
      <c r="H67" s="82">
        <f t="shared" si="6"/>
        <v>-223553.41000000003</v>
      </c>
      <c r="I67" s="83"/>
      <c r="J67" s="79"/>
    </row>
    <row r="68" spans="2:10" ht="17.25" customHeight="1" x14ac:dyDescent="0.25">
      <c r="B68" s="119" t="s">
        <v>360</v>
      </c>
      <c r="C68" s="120"/>
      <c r="D68" s="63">
        <f>SUM(D47:D67)</f>
        <v>36796748</v>
      </c>
      <c r="E68" s="63">
        <f>SUM(E47:E67)</f>
        <v>30798884.609999999</v>
      </c>
      <c r="F68" s="63">
        <f>SUM(F47:F67)</f>
        <v>6157694</v>
      </c>
      <c r="G68" s="63">
        <f>SUM(G47:G67)</f>
        <v>5390991.9800000004</v>
      </c>
      <c r="H68" s="63">
        <f>SUM(H47:H67)</f>
        <v>766702.0199999999</v>
      </c>
      <c r="I68" s="65"/>
      <c r="J68" s="66"/>
    </row>
    <row r="69" spans="2:10" ht="17.25" customHeight="1" x14ac:dyDescent="0.2"/>
    <row r="70" spans="2:10" ht="17.25" customHeight="1" x14ac:dyDescent="0.2"/>
  </sheetData>
  <mergeCells count="2">
    <mergeCell ref="B68:C68"/>
    <mergeCell ref="B40:C40"/>
  </mergeCells>
  <pageMargins left="0.51181102362204722" right="0.31496062992125984" top="0.55118110236220474" bottom="0.55118110236220474" header="0.31496062992125984" footer="0.31496062992125984"/>
  <pageSetup paperSize="9" orientation="landscape" r:id="rId1"/>
  <headerFooter>
    <oddFooter>&amp;LSag 15-3356 / Dok 16423-16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tabSelected="1" topLeftCell="B4" workbookViewId="0">
      <selection activeCell="I35" sqref="I35"/>
    </sheetView>
  </sheetViews>
  <sheetFormatPr defaultColWidth="8.5703125" defaultRowHeight="12" x14ac:dyDescent="0.2"/>
  <cols>
    <col min="1" max="1" width="0" style="5" hidden="1" customWidth="1"/>
    <col min="2" max="2" width="9.42578125" style="5" customWidth="1"/>
    <col min="3" max="3" width="42.7109375" style="5" customWidth="1"/>
    <col min="4" max="4" width="12.28515625" style="5" customWidth="1"/>
    <col min="5" max="5" width="12.42578125" style="5" customWidth="1"/>
    <col min="6" max="6" width="10.7109375" style="5" customWidth="1"/>
    <col min="7" max="7" width="9.85546875" style="5" customWidth="1"/>
    <col min="8" max="8" width="9.7109375" style="5" customWidth="1"/>
    <col min="9" max="9" width="10.42578125" style="5" customWidth="1"/>
    <col min="10" max="10" width="20.7109375" style="5" customWidth="1"/>
    <col min="11" max="16384" width="8.5703125" style="5"/>
  </cols>
  <sheetData>
    <row r="1" spans="1:10" s="14" customFormat="1" ht="12.75" x14ac:dyDescent="0.2">
      <c r="B1" s="56" t="s">
        <v>424</v>
      </c>
    </row>
    <row r="2" spans="1:10" s="51" customFormat="1" ht="17.25" customHeight="1" x14ac:dyDescent="0.25">
      <c r="B2" s="57" t="s">
        <v>423</v>
      </c>
      <c r="I2" s="52"/>
    </row>
    <row r="3" spans="1:10" ht="17.25" customHeight="1" x14ac:dyDescent="0.2"/>
    <row r="4" spans="1:10" ht="36" x14ac:dyDescent="0.2">
      <c r="A4" s="2" t="s">
        <v>0</v>
      </c>
      <c r="B4" s="118" t="s">
        <v>0</v>
      </c>
      <c r="C4" s="117" t="s">
        <v>203</v>
      </c>
      <c r="D4" s="67" t="s">
        <v>518</v>
      </c>
      <c r="E4" s="67" t="s">
        <v>517</v>
      </c>
      <c r="F4" s="67" t="s">
        <v>516</v>
      </c>
      <c r="G4" s="67" t="s">
        <v>515</v>
      </c>
      <c r="H4" s="67" t="s">
        <v>514</v>
      </c>
      <c r="I4" s="67" t="s">
        <v>513</v>
      </c>
      <c r="J4" s="112" t="s">
        <v>366</v>
      </c>
    </row>
    <row r="5" spans="1:10" ht="24" customHeight="1" x14ac:dyDescent="0.2">
      <c r="A5" s="4"/>
      <c r="B5" s="84" t="s">
        <v>206</v>
      </c>
      <c r="C5" s="75" t="s">
        <v>207</v>
      </c>
      <c r="D5" s="82">
        <v>73138505</v>
      </c>
      <c r="E5" s="82">
        <v>73173423.019999996</v>
      </c>
      <c r="F5" s="82">
        <v>59636688</v>
      </c>
      <c r="G5" s="82">
        <v>56718712</v>
      </c>
      <c r="H5" s="82">
        <f t="shared" ref="H5:H29" si="0">SUM(F5-G5)</f>
        <v>2917976</v>
      </c>
      <c r="I5" s="82">
        <f>H5</f>
        <v>2917976</v>
      </c>
      <c r="J5" s="79" t="s">
        <v>369</v>
      </c>
    </row>
    <row r="6" spans="1:10" s="8" customFormat="1" ht="17.25" hidden="1" customHeight="1" x14ac:dyDescent="0.2">
      <c r="A6" s="7"/>
      <c r="B6" s="85" t="s">
        <v>375</v>
      </c>
      <c r="C6" s="75" t="s">
        <v>378</v>
      </c>
      <c r="D6" s="82"/>
      <c r="E6" s="82"/>
      <c r="F6" s="82"/>
      <c r="G6" s="82"/>
      <c r="H6" s="82">
        <f t="shared" si="0"/>
        <v>0</v>
      </c>
      <c r="I6" s="82">
        <f t="shared" ref="I6:I29" si="1">H6</f>
        <v>0</v>
      </c>
      <c r="J6" s="79" t="s">
        <v>370</v>
      </c>
    </row>
    <row r="7" spans="1:10" s="8" customFormat="1" ht="17.25" hidden="1" customHeight="1" x14ac:dyDescent="0.2">
      <c r="A7" s="7"/>
      <c r="B7" s="85" t="s">
        <v>376</v>
      </c>
      <c r="C7" s="75" t="s">
        <v>379</v>
      </c>
      <c r="D7" s="82"/>
      <c r="E7" s="82"/>
      <c r="F7" s="82"/>
      <c r="G7" s="82"/>
      <c r="H7" s="82">
        <f t="shared" si="0"/>
        <v>0</v>
      </c>
      <c r="I7" s="82">
        <f t="shared" si="1"/>
        <v>0</v>
      </c>
      <c r="J7" s="79" t="s">
        <v>370</v>
      </c>
    </row>
    <row r="8" spans="1:10" s="8" customFormat="1" ht="17.25" hidden="1" customHeight="1" x14ac:dyDescent="0.2">
      <c r="A8" s="7"/>
      <c r="B8" s="85" t="s">
        <v>377</v>
      </c>
      <c r="C8" s="75" t="s">
        <v>380</v>
      </c>
      <c r="D8" s="82"/>
      <c r="E8" s="82"/>
      <c r="F8" s="82"/>
      <c r="G8" s="82"/>
      <c r="H8" s="82">
        <f t="shared" si="0"/>
        <v>0</v>
      </c>
      <c r="I8" s="82">
        <f t="shared" si="1"/>
        <v>0</v>
      </c>
      <c r="J8" s="79" t="s">
        <v>370</v>
      </c>
    </row>
    <row r="9" spans="1:10" ht="24" x14ac:dyDescent="0.2">
      <c r="A9" s="4"/>
      <c r="B9" s="85" t="s">
        <v>491</v>
      </c>
      <c r="C9" s="75" t="s">
        <v>493</v>
      </c>
      <c r="D9" s="82"/>
      <c r="E9" s="82"/>
      <c r="F9" s="82">
        <v>2189000</v>
      </c>
      <c r="G9" s="82">
        <v>1371504</v>
      </c>
      <c r="H9" s="82">
        <f>SUM(F9-G9)</f>
        <v>817496</v>
      </c>
      <c r="I9" s="82">
        <f>H9</f>
        <v>817496</v>
      </c>
      <c r="J9" s="79" t="s">
        <v>369</v>
      </c>
    </row>
    <row r="10" spans="1:10" s="10" customFormat="1" ht="17.25" hidden="1" customHeight="1" x14ac:dyDescent="0.2">
      <c r="A10" s="9"/>
      <c r="B10" s="85" t="s">
        <v>381</v>
      </c>
      <c r="C10" s="75" t="s">
        <v>406</v>
      </c>
      <c r="D10" s="82"/>
      <c r="E10" s="82"/>
      <c r="F10" s="82"/>
      <c r="G10" s="82"/>
      <c r="H10" s="82">
        <f t="shared" si="0"/>
        <v>0</v>
      </c>
      <c r="I10" s="82">
        <f t="shared" si="1"/>
        <v>0</v>
      </c>
      <c r="J10" s="79" t="s">
        <v>370</v>
      </c>
    </row>
    <row r="11" spans="1:10" s="10" customFormat="1" ht="17.25" hidden="1" customHeight="1" x14ac:dyDescent="0.2">
      <c r="A11" s="9"/>
      <c r="B11" s="89" t="s">
        <v>382</v>
      </c>
      <c r="C11" s="90" t="s">
        <v>407</v>
      </c>
      <c r="D11" s="82"/>
      <c r="E11" s="82"/>
      <c r="F11" s="82"/>
      <c r="G11" s="82"/>
      <c r="H11" s="82">
        <f t="shared" si="0"/>
        <v>0</v>
      </c>
      <c r="I11" s="82">
        <f t="shared" si="1"/>
        <v>0</v>
      </c>
      <c r="J11" s="79" t="s">
        <v>370</v>
      </c>
    </row>
    <row r="12" spans="1:10" s="10" customFormat="1" ht="17.25" hidden="1" customHeight="1" x14ac:dyDescent="0.2">
      <c r="A12" s="9"/>
      <c r="B12" s="89" t="s">
        <v>383</v>
      </c>
      <c r="C12" s="90" t="s">
        <v>408</v>
      </c>
      <c r="D12" s="82"/>
      <c r="E12" s="82"/>
      <c r="F12" s="82"/>
      <c r="G12" s="82"/>
      <c r="H12" s="82">
        <f t="shared" si="0"/>
        <v>0</v>
      </c>
      <c r="I12" s="82">
        <f t="shared" si="1"/>
        <v>0</v>
      </c>
      <c r="J12" s="79" t="s">
        <v>370</v>
      </c>
    </row>
    <row r="13" spans="1:10" s="10" customFormat="1" ht="17.25" hidden="1" customHeight="1" x14ac:dyDescent="0.2">
      <c r="A13" s="9"/>
      <c r="B13" s="89" t="s">
        <v>384</v>
      </c>
      <c r="C13" s="90" t="s">
        <v>409</v>
      </c>
      <c r="D13" s="82"/>
      <c r="E13" s="82"/>
      <c r="F13" s="82"/>
      <c r="G13" s="82"/>
      <c r="H13" s="82">
        <f t="shared" si="0"/>
        <v>0</v>
      </c>
      <c r="I13" s="82">
        <f t="shared" si="1"/>
        <v>0</v>
      </c>
      <c r="J13" s="79" t="s">
        <v>370</v>
      </c>
    </row>
    <row r="14" spans="1:10" s="10" customFormat="1" ht="17.25" hidden="1" customHeight="1" x14ac:dyDescent="0.2">
      <c r="A14" s="9"/>
      <c r="B14" s="89" t="s">
        <v>385</v>
      </c>
      <c r="C14" s="90" t="s">
        <v>410</v>
      </c>
      <c r="D14" s="82"/>
      <c r="E14" s="82"/>
      <c r="F14" s="82"/>
      <c r="G14" s="82"/>
      <c r="H14" s="82">
        <f t="shared" si="0"/>
        <v>0</v>
      </c>
      <c r="I14" s="82">
        <f t="shared" si="1"/>
        <v>0</v>
      </c>
      <c r="J14" s="79" t="s">
        <v>369</v>
      </c>
    </row>
    <row r="15" spans="1:10" s="10" customFormat="1" ht="17.25" hidden="1" customHeight="1" x14ac:dyDescent="0.2">
      <c r="A15" s="9"/>
      <c r="B15" s="89" t="s">
        <v>386</v>
      </c>
      <c r="C15" s="90" t="s">
        <v>396</v>
      </c>
      <c r="D15" s="82"/>
      <c r="E15" s="82"/>
      <c r="F15" s="82"/>
      <c r="G15" s="82"/>
      <c r="H15" s="82">
        <f t="shared" si="0"/>
        <v>0</v>
      </c>
      <c r="I15" s="82">
        <f t="shared" si="1"/>
        <v>0</v>
      </c>
      <c r="J15" s="79" t="s">
        <v>370</v>
      </c>
    </row>
    <row r="16" spans="1:10" s="10" customFormat="1" ht="17.25" hidden="1" customHeight="1" x14ac:dyDescent="0.2">
      <c r="A16" s="9"/>
      <c r="B16" s="85" t="s">
        <v>387</v>
      </c>
      <c r="C16" s="75" t="s">
        <v>397</v>
      </c>
      <c r="D16" s="82"/>
      <c r="E16" s="82"/>
      <c r="F16" s="82"/>
      <c r="G16" s="82"/>
      <c r="H16" s="82">
        <f t="shared" si="0"/>
        <v>0</v>
      </c>
      <c r="I16" s="82">
        <f t="shared" si="1"/>
        <v>0</v>
      </c>
      <c r="J16" s="79" t="s">
        <v>369</v>
      </c>
    </row>
    <row r="17" spans="1:10" s="12" customFormat="1" ht="17.25" hidden="1" customHeight="1" x14ac:dyDescent="0.2">
      <c r="A17" s="11"/>
      <c r="B17" s="85" t="s">
        <v>388</v>
      </c>
      <c r="C17" s="75" t="s">
        <v>398</v>
      </c>
      <c r="D17" s="82"/>
      <c r="E17" s="82"/>
      <c r="F17" s="82"/>
      <c r="G17" s="82"/>
      <c r="H17" s="82">
        <f t="shared" si="0"/>
        <v>0</v>
      </c>
      <c r="I17" s="82">
        <f t="shared" si="1"/>
        <v>0</v>
      </c>
      <c r="J17" s="79" t="s">
        <v>370</v>
      </c>
    </row>
    <row r="18" spans="1:10" s="12" customFormat="1" ht="17.25" hidden="1" customHeight="1" x14ac:dyDescent="0.2">
      <c r="A18" s="11"/>
      <c r="B18" s="85" t="s">
        <v>389</v>
      </c>
      <c r="C18" s="75" t="s">
        <v>399</v>
      </c>
      <c r="D18" s="82"/>
      <c r="E18" s="82"/>
      <c r="F18" s="82"/>
      <c r="G18" s="82"/>
      <c r="H18" s="82">
        <f t="shared" si="0"/>
        <v>0</v>
      </c>
      <c r="I18" s="82">
        <f t="shared" si="1"/>
        <v>0</v>
      </c>
      <c r="J18" s="79" t="s">
        <v>369</v>
      </c>
    </row>
    <row r="19" spans="1:10" s="12" customFormat="1" ht="17.25" hidden="1" customHeight="1" x14ac:dyDescent="0.2">
      <c r="A19" s="11"/>
      <c r="B19" s="85" t="s">
        <v>390</v>
      </c>
      <c r="C19" s="75" t="s">
        <v>400</v>
      </c>
      <c r="D19" s="82"/>
      <c r="E19" s="82"/>
      <c r="F19" s="82"/>
      <c r="G19" s="82"/>
      <c r="H19" s="82">
        <f t="shared" si="0"/>
        <v>0</v>
      </c>
      <c r="I19" s="82">
        <f t="shared" si="1"/>
        <v>0</v>
      </c>
      <c r="J19" s="79" t="s">
        <v>370</v>
      </c>
    </row>
    <row r="20" spans="1:10" s="10" customFormat="1" ht="17.25" hidden="1" customHeight="1" x14ac:dyDescent="0.2">
      <c r="A20" s="9"/>
      <c r="B20" s="85" t="s">
        <v>391</v>
      </c>
      <c r="C20" s="75" t="s">
        <v>401</v>
      </c>
      <c r="D20" s="82"/>
      <c r="E20" s="82"/>
      <c r="F20" s="82"/>
      <c r="G20" s="82"/>
      <c r="H20" s="82">
        <f t="shared" si="0"/>
        <v>0</v>
      </c>
      <c r="I20" s="82">
        <f t="shared" si="1"/>
        <v>0</v>
      </c>
      <c r="J20" s="79" t="s">
        <v>369</v>
      </c>
    </row>
    <row r="21" spans="1:10" s="10" customFormat="1" ht="17.25" hidden="1" customHeight="1" x14ac:dyDescent="0.2">
      <c r="A21" s="9"/>
      <c r="B21" s="85" t="s">
        <v>392</v>
      </c>
      <c r="C21" s="75" t="s">
        <v>402</v>
      </c>
      <c r="D21" s="82"/>
      <c r="E21" s="82"/>
      <c r="F21" s="82"/>
      <c r="G21" s="82"/>
      <c r="H21" s="82">
        <f t="shared" si="0"/>
        <v>0</v>
      </c>
      <c r="I21" s="82">
        <f t="shared" si="1"/>
        <v>0</v>
      </c>
      <c r="J21" s="79" t="s">
        <v>370</v>
      </c>
    </row>
    <row r="22" spans="1:10" s="10" customFormat="1" ht="24" hidden="1" x14ac:dyDescent="0.2">
      <c r="A22" s="9"/>
      <c r="B22" s="85" t="s">
        <v>393</v>
      </c>
      <c r="C22" s="75" t="s">
        <v>403</v>
      </c>
      <c r="D22" s="82"/>
      <c r="E22" s="82"/>
      <c r="F22" s="82"/>
      <c r="G22" s="82"/>
      <c r="H22" s="82">
        <f t="shared" si="0"/>
        <v>0</v>
      </c>
      <c r="I22" s="82">
        <f t="shared" si="1"/>
        <v>0</v>
      </c>
      <c r="J22" s="79" t="s">
        <v>369</v>
      </c>
    </row>
    <row r="23" spans="1:10" s="10" customFormat="1" ht="24" hidden="1" x14ac:dyDescent="0.2">
      <c r="A23" s="9"/>
      <c r="B23" s="85" t="s">
        <v>394</v>
      </c>
      <c r="C23" s="75" t="s">
        <v>404</v>
      </c>
      <c r="D23" s="82"/>
      <c r="E23" s="82"/>
      <c r="F23" s="82"/>
      <c r="G23" s="82"/>
      <c r="H23" s="82">
        <f t="shared" si="0"/>
        <v>0</v>
      </c>
      <c r="I23" s="82">
        <f t="shared" si="1"/>
        <v>0</v>
      </c>
      <c r="J23" s="79" t="s">
        <v>369</v>
      </c>
    </row>
    <row r="24" spans="1:10" s="10" customFormat="1" ht="24" hidden="1" x14ac:dyDescent="0.2">
      <c r="A24" s="9"/>
      <c r="B24" s="85" t="s">
        <v>395</v>
      </c>
      <c r="C24" s="75" t="s">
        <v>405</v>
      </c>
      <c r="D24" s="82"/>
      <c r="E24" s="82"/>
      <c r="F24" s="82"/>
      <c r="G24" s="82"/>
      <c r="H24" s="82">
        <f t="shared" si="0"/>
        <v>0</v>
      </c>
      <c r="I24" s="82">
        <f t="shared" si="1"/>
        <v>0</v>
      </c>
      <c r="J24" s="79" t="s">
        <v>369</v>
      </c>
    </row>
    <row r="25" spans="1:10" s="14" customFormat="1" ht="24" x14ac:dyDescent="0.2">
      <c r="A25" s="13"/>
      <c r="B25" s="85" t="s">
        <v>210</v>
      </c>
      <c r="C25" s="75" t="s">
        <v>492</v>
      </c>
      <c r="D25" s="82">
        <v>2219277</v>
      </c>
      <c r="E25" s="82">
        <v>1674094.87</v>
      </c>
      <c r="F25" s="82">
        <v>1061100</v>
      </c>
      <c r="G25" s="82">
        <v>405197</v>
      </c>
      <c r="H25" s="82">
        <f>SUM(F25-G25)</f>
        <v>655903</v>
      </c>
      <c r="I25" s="82">
        <f>H25</f>
        <v>655903</v>
      </c>
      <c r="J25" s="79" t="s">
        <v>369</v>
      </c>
    </row>
    <row r="26" spans="1:10" ht="17.25" customHeight="1" x14ac:dyDescent="0.2">
      <c r="A26" s="4"/>
      <c r="B26" s="85" t="s">
        <v>218</v>
      </c>
      <c r="C26" s="75" t="s">
        <v>219</v>
      </c>
      <c r="D26" s="82">
        <v>1506500</v>
      </c>
      <c r="E26" s="82">
        <v>937677.06</v>
      </c>
      <c r="F26" s="82">
        <v>659511</v>
      </c>
      <c r="G26" s="82">
        <v>90784</v>
      </c>
      <c r="H26" s="82">
        <f t="shared" si="0"/>
        <v>568727</v>
      </c>
      <c r="I26" s="82">
        <f t="shared" si="1"/>
        <v>568727</v>
      </c>
      <c r="J26" s="79" t="s">
        <v>369</v>
      </c>
    </row>
    <row r="27" spans="1:10" ht="17.25" customHeight="1" x14ac:dyDescent="0.2">
      <c r="A27" s="4"/>
      <c r="B27" s="85" t="s">
        <v>224</v>
      </c>
      <c r="C27" s="75" t="s">
        <v>225</v>
      </c>
      <c r="D27" s="82">
        <v>16280250</v>
      </c>
      <c r="E27" s="82">
        <v>9783689.0700000003</v>
      </c>
      <c r="F27" s="82">
        <v>14786480</v>
      </c>
      <c r="G27" s="82">
        <v>8870310</v>
      </c>
      <c r="H27" s="82">
        <f t="shared" si="0"/>
        <v>5916170</v>
      </c>
      <c r="I27" s="82">
        <f>H27</f>
        <v>5916170</v>
      </c>
      <c r="J27" s="79" t="s">
        <v>369</v>
      </c>
    </row>
    <row r="28" spans="1:10" ht="17.25" customHeight="1" x14ac:dyDescent="0.2">
      <c r="A28" s="4"/>
      <c r="B28" s="85" t="s">
        <v>228</v>
      </c>
      <c r="C28" s="75" t="s">
        <v>229</v>
      </c>
      <c r="D28" s="82">
        <v>2127000</v>
      </c>
      <c r="E28" s="82">
        <v>2064028.6</v>
      </c>
      <c r="F28" s="82">
        <v>441850</v>
      </c>
      <c r="G28" s="82">
        <v>378878.78</v>
      </c>
      <c r="H28" s="82">
        <f t="shared" si="0"/>
        <v>62971.219999999972</v>
      </c>
      <c r="I28" s="82">
        <f>H28</f>
        <v>62971.219999999972</v>
      </c>
      <c r="J28" s="79" t="s">
        <v>369</v>
      </c>
    </row>
    <row r="29" spans="1:10" ht="17.25" customHeight="1" x14ac:dyDescent="0.2">
      <c r="A29" s="4"/>
      <c r="B29" s="85" t="s">
        <v>232</v>
      </c>
      <c r="C29" s="75" t="s">
        <v>233</v>
      </c>
      <c r="D29" s="82">
        <v>1013000</v>
      </c>
      <c r="E29" s="82">
        <v>226486.7</v>
      </c>
      <c r="F29" s="82">
        <v>1013000</v>
      </c>
      <c r="G29" s="82">
        <v>226486.7</v>
      </c>
      <c r="H29" s="82">
        <f t="shared" si="0"/>
        <v>786513.3</v>
      </c>
      <c r="I29" s="82">
        <f t="shared" si="1"/>
        <v>786513.3</v>
      </c>
      <c r="J29" s="79" t="s">
        <v>369</v>
      </c>
    </row>
    <row r="30" spans="1:10" ht="18" customHeight="1" x14ac:dyDescent="0.25">
      <c r="A30" s="4"/>
      <c r="B30" s="119" t="s">
        <v>360</v>
      </c>
      <c r="C30" s="120"/>
      <c r="D30" s="63">
        <f>SUM(D5:D29)</f>
        <v>96284532</v>
      </c>
      <c r="E30" s="63">
        <f>SUM(E5:E29)</f>
        <v>87859399.320000008</v>
      </c>
      <c r="F30" s="63">
        <f>SUM(F5:F29)</f>
        <v>79787629</v>
      </c>
      <c r="G30" s="63">
        <f>SUM(G5:G29)</f>
        <v>68061872.480000004</v>
      </c>
      <c r="H30" s="63">
        <f>SUM(H5:H29)-1</f>
        <v>11725755.520000001</v>
      </c>
      <c r="I30" s="63">
        <f>H30</f>
        <v>11725755.520000001</v>
      </c>
      <c r="J30" s="64"/>
    </row>
    <row r="31" spans="1:10" s="14" customFormat="1" ht="18" customHeight="1" x14ac:dyDescent="0.2">
      <c r="A31" s="13"/>
      <c r="B31" s="13"/>
      <c r="C31" s="13"/>
      <c r="D31" s="17"/>
      <c r="E31" s="17"/>
      <c r="F31" s="17"/>
      <c r="G31" s="17"/>
      <c r="H31" s="17"/>
      <c r="I31" s="13"/>
      <c r="J31" s="18"/>
    </row>
    <row r="32" spans="1:10" ht="17.25" customHeight="1" x14ac:dyDescent="0.25"/>
    <row r="33" spans="1:12" s="14" customFormat="1" ht="17.25" customHeight="1" x14ac:dyDescent="0.2">
      <c r="B33" s="56" t="s">
        <v>424</v>
      </c>
    </row>
    <row r="34" spans="1:12" s="51" customFormat="1" ht="17.25" customHeight="1" x14ac:dyDescent="0.25">
      <c r="B34" s="57" t="s">
        <v>425</v>
      </c>
      <c r="I34" s="52"/>
    </row>
    <row r="35" spans="1:12" ht="17.25" customHeight="1" x14ac:dyDescent="0.2"/>
    <row r="36" spans="1:12" s="14" customFormat="1" ht="36" x14ac:dyDescent="0.2">
      <c r="A36" s="2" t="s">
        <v>0</v>
      </c>
      <c r="B36" s="118" t="s">
        <v>0</v>
      </c>
      <c r="C36" s="117" t="s">
        <v>203</v>
      </c>
      <c r="D36" s="67" t="s">
        <v>518</v>
      </c>
      <c r="E36" s="67" t="s">
        <v>517</v>
      </c>
      <c r="F36" s="67" t="s">
        <v>516</v>
      </c>
      <c r="G36" s="67" t="s">
        <v>515</v>
      </c>
      <c r="H36" s="67" t="s">
        <v>514</v>
      </c>
      <c r="I36" s="67" t="s">
        <v>513</v>
      </c>
      <c r="J36" s="112" t="s">
        <v>366</v>
      </c>
    </row>
    <row r="37" spans="1:12" s="14" customFormat="1" ht="36" x14ac:dyDescent="0.2">
      <c r="A37" s="13"/>
      <c r="B37" s="85" t="s">
        <v>371</v>
      </c>
      <c r="C37" s="75" t="s">
        <v>372</v>
      </c>
      <c r="D37" s="82">
        <f>265000-18537</f>
        <v>246463</v>
      </c>
      <c r="E37" s="82">
        <v>246463</v>
      </c>
      <c r="F37" s="82">
        <f>D37-E37</f>
        <v>0</v>
      </c>
      <c r="G37" s="82">
        <f>F37</f>
        <v>0</v>
      </c>
      <c r="H37" s="82">
        <f>F37-G37</f>
        <v>0</v>
      </c>
      <c r="I37" s="75"/>
      <c r="J37" s="79" t="s">
        <v>370</v>
      </c>
      <c r="L37" s="48"/>
    </row>
    <row r="38" spans="1:12" s="14" customFormat="1" ht="17.25" customHeight="1" x14ac:dyDescent="0.2">
      <c r="A38" s="13"/>
      <c r="B38" s="85" t="s">
        <v>373</v>
      </c>
      <c r="C38" s="75" t="s">
        <v>374</v>
      </c>
      <c r="D38" s="82"/>
      <c r="E38" s="82"/>
      <c r="F38" s="82">
        <v>33699</v>
      </c>
      <c r="G38" s="82">
        <v>33699</v>
      </c>
      <c r="H38" s="82">
        <f t="shared" ref="H38:H67" si="2">F38-G38</f>
        <v>0</v>
      </c>
      <c r="I38" s="75"/>
      <c r="J38" s="79" t="s">
        <v>370</v>
      </c>
    </row>
    <row r="39" spans="1:12" s="14" customFormat="1" ht="17.25" customHeight="1" x14ac:dyDescent="0.2">
      <c r="A39" s="13"/>
      <c r="B39" s="85" t="s">
        <v>204</v>
      </c>
      <c r="C39" s="75" t="s">
        <v>205</v>
      </c>
      <c r="D39" s="82">
        <v>1275000</v>
      </c>
      <c r="E39" s="82">
        <v>1274502.46</v>
      </c>
      <c r="F39" s="82">
        <v>58017</v>
      </c>
      <c r="G39" s="82">
        <v>57520.01</v>
      </c>
      <c r="H39" s="82">
        <f t="shared" si="2"/>
        <v>496.98999999999796</v>
      </c>
      <c r="I39" s="75"/>
      <c r="J39" s="79" t="s">
        <v>370</v>
      </c>
    </row>
    <row r="40" spans="1:12" s="14" customFormat="1" x14ac:dyDescent="0.2">
      <c r="A40" s="13"/>
      <c r="B40" s="85" t="s">
        <v>208</v>
      </c>
      <c r="C40" s="75" t="s">
        <v>209</v>
      </c>
      <c r="D40" s="82">
        <v>2748925</v>
      </c>
      <c r="E40" s="82">
        <v>2600224.96</v>
      </c>
      <c r="F40" s="82">
        <v>1247</v>
      </c>
      <c r="G40" s="82">
        <v>0</v>
      </c>
      <c r="H40" s="82">
        <f t="shared" si="2"/>
        <v>1247</v>
      </c>
      <c r="I40" s="75"/>
      <c r="J40" s="79" t="s">
        <v>370</v>
      </c>
    </row>
    <row r="41" spans="1:12" s="14" customFormat="1" ht="17.25" hidden="1" customHeight="1" x14ac:dyDescent="0.2">
      <c r="A41" s="13"/>
      <c r="B41" s="85" t="s">
        <v>375</v>
      </c>
      <c r="C41" s="75" t="s">
        <v>378</v>
      </c>
      <c r="D41" s="82"/>
      <c r="E41" s="82"/>
      <c r="F41" s="82"/>
      <c r="G41" s="82"/>
      <c r="H41" s="82">
        <f t="shared" si="2"/>
        <v>0</v>
      </c>
      <c r="I41" s="75"/>
      <c r="J41" s="79" t="s">
        <v>370</v>
      </c>
    </row>
    <row r="42" spans="1:12" s="14" customFormat="1" ht="17.25" hidden="1" customHeight="1" x14ac:dyDescent="0.2">
      <c r="A42" s="13"/>
      <c r="B42" s="85" t="s">
        <v>376</v>
      </c>
      <c r="C42" s="75" t="s">
        <v>379</v>
      </c>
      <c r="D42" s="82"/>
      <c r="E42" s="82"/>
      <c r="F42" s="82"/>
      <c r="G42" s="82"/>
      <c r="H42" s="82">
        <f t="shared" si="2"/>
        <v>0</v>
      </c>
      <c r="I42" s="75"/>
      <c r="J42" s="79" t="s">
        <v>370</v>
      </c>
    </row>
    <row r="43" spans="1:12" s="14" customFormat="1" ht="17.25" hidden="1" customHeight="1" x14ac:dyDescent="0.2">
      <c r="A43" s="13"/>
      <c r="B43" s="85" t="s">
        <v>377</v>
      </c>
      <c r="C43" s="75" t="s">
        <v>380</v>
      </c>
      <c r="D43" s="82"/>
      <c r="E43" s="82"/>
      <c r="F43" s="82"/>
      <c r="G43" s="82"/>
      <c r="H43" s="82">
        <f t="shared" si="2"/>
        <v>0</v>
      </c>
      <c r="I43" s="75"/>
      <c r="J43" s="79" t="s">
        <v>370</v>
      </c>
    </row>
    <row r="44" spans="1:12" s="14" customFormat="1" ht="17.25" hidden="1" customHeight="1" x14ac:dyDescent="0.2">
      <c r="A44" s="13"/>
      <c r="B44" s="85" t="s">
        <v>381</v>
      </c>
      <c r="C44" s="75" t="s">
        <v>406</v>
      </c>
      <c r="D44" s="82"/>
      <c r="E44" s="82"/>
      <c r="F44" s="82"/>
      <c r="G44" s="82"/>
      <c r="H44" s="82">
        <f t="shared" si="2"/>
        <v>0</v>
      </c>
      <c r="I44" s="75"/>
      <c r="J44" s="79" t="s">
        <v>370</v>
      </c>
    </row>
    <row r="45" spans="1:12" s="14" customFormat="1" ht="17.25" hidden="1" customHeight="1" x14ac:dyDescent="0.2">
      <c r="A45" s="13"/>
      <c r="B45" s="89" t="s">
        <v>382</v>
      </c>
      <c r="C45" s="90" t="s">
        <v>407</v>
      </c>
      <c r="D45" s="82"/>
      <c r="E45" s="82"/>
      <c r="F45" s="82"/>
      <c r="G45" s="82"/>
      <c r="H45" s="82">
        <f t="shared" si="2"/>
        <v>0</v>
      </c>
      <c r="I45" s="75"/>
      <c r="J45" s="79" t="s">
        <v>370</v>
      </c>
    </row>
    <row r="46" spans="1:12" s="14" customFormat="1" ht="17.25" hidden="1" customHeight="1" x14ac:dyDescent="0.2">
      <c r="A46" s="13"/>
      <c r="B46" s="89" t="s">
        <v>383</v>
      </c>
      <c r="C46" s="90" t="s">
        <v>408</v>
      </c>
      <c r="D46" s="82"/>
      <c r="E46" s="82"/>
      <c r="F46" s="82"/>
      <c r="G46" s="82"/>
      <c r="H46" s="82">
        <f t="shared" si="2"/>
        <v>0</v>
      </c>
      <c r="I46" s="75"/>
      <c r="J46" s="79" t="s">
        <v>370</v>
      </c>
    </row>
    <row r="47" spans="1:12" s="14" customFormat="1" ht="17.25" hidden="1" customHeight="1" x14ac:dyDescent="0.2">
      <c r="A47" s="13"/>
      <c r="B47" s="89" t="s">
        <v>384</v>
      </c>
      <c r="C47" s="90" t="s">
        <v>409</v>
      </c>
      <c r="D47" s="82"/>
      <c r="E47" s="82"/>
      <c r="F47" s="82"/>
      <c r="G47" s="82"/>
      <c r="H47" s="82">
        <f t="shared" si="2"/>
        <v>0</v>
      </c>
      <c r="I47" s="75"/>
      <c r="J47" s="79" t="s">
        <v>370</v>
      </c>
    </row>
    <row r="48" spans="1:12" s="14" customFormat="1" ht="17.25" hidden="1" customHeight="1" x14ac:dyDescent="0.2">
      <c r="A48" s="13"/>
      <c r="B48" s="89" t="s">
        <v>385</v>
      </c>
      <c r="C48" s="90" t="s">
        <v>410</v>
      </c>
      <c r="D48" s="82"/>
      <c r="E48" s="82"/>
      <c r="F48" s="82"/>
      <c r="G48" s="82"/>
      <c r="H48" s="82">
        <f t="shared" si="2"/>
        <v>0</v>
      </c>
      <c r="I48" s="75"/>
      <c r="J48" s="79" t="s">
        <v>369</v>
      </c>
    </row>
    <row r="49" spans="1:10" s="14" customFormat="1" ht="17.25" hidden="1" customHeight="1" x14ac:dyDescent="0.2">
      <c r="A49" s="13"/>
      <c r="B49" s="89" t="s">
        <v>386</v>
      </c>
      <c r="C49" s="90" t="s">
        <v>396</v>
      </c>
      <c r="D49" s="82"/>
      <c r="E49" s="82"/>
      <c r="F49" s="82"/>
      <c r="G49" s="82"/>
      <c r="H49" s="82">
        <f t="shared" si="2"/>
        <v>0</v>
      </c>
      <c r="I49" s="75"/>
      <c r="J49" s="79" t="s">
        <v>370</v>
      </c>
    </row>
    <row r="50" spans="1:10" s="14" customFormat="1" ht="17.25" hidden="1" customHeight="1" x14ac:dyDescent="0.2">
      <c r="A50" s="13"/>
      <c r="B50" s="85" t="s">
        <v>387</v>
      </c>
      <c r="C50" s="75" t="s">
        <v>397</v>
      </c>
      <c r="D50" s="82"/>
      <c r="E50" s="82"/>
      <c r="F50" s="82"/>
      <c r="G50" s="82"/>
      <c r="H50" s="82">
        <f t="shared" si="2"/>
        <v>0</v>
      </c>
      <c r="I50" s="75"/>
      <c r="J50" s="79" t="s">
        <v>369</v>
      </c>
    </row>
    <row r="51" spans="1:10" s="14" customFormat="1" ht="17.25" hidden="1" customHeight="1" x14ac:dyDescent="0.2">
      <c r="A51" s="13"/>
      <c r="B51" s="85" t="s">
        <v>388</v>
      </c>
      <c r="C51" s="75" t="s">
        <v>398</v>
      </c>
      <c r="D51" s="82"/>
      <c r="E51" s="82"/>
      <c r="F51" s="82"/>
      <c r="G51" s="82"/>
      <c r="H51" s="82">
        <f t="shared" si="2"/>
        <v>0</v>
      </c>
      <c r="I51" s="75"/>
      <c r="J51" s="79" t="s">
        <v>370</v>
      </c>
    </row>
    <row r="52" spans="1:10" s="14" customFormat="1" ht="17.25" hidden="1" customHeight="1" x14ac:dyDescent="0.2">
      <c r="A52" s="13"/>
      <c r="B52" s="85" t="s">
        <v>389</v>
      </c>
      <c r="C52" s="75" t="s">
        <v>399</v>
      </c>
      <c r="D52" s="82"/>
      <c r="E52" s="82"/>
      <c r="F52" s="82"/>
      <c r="G52" s="82"/>
      <c r="H52" s="82">
        <f t="shared" si="2"/>
        <v>0</v>
      </c>
      <c r="I52" s="75"/>
      <c r="J52" s="79" t="s">
        <v>369</v>
      </c>
    </row>
    <row r="53" spans="1:10" s="14" customFormat="1" ht="17.25" hidden="1" customHeight="1" x14ac:dyDescent="0.2">
      <c r="A53" s="13"/>
      <c r="B53" s="85" t="s">
        <v>390</v>
      </c>
      <c r="C53" s="75" t="s">
        <v>400</v>
      </c>
      <c r="D53" s="82"/>
      <c r="E53" s="82"/>
      <c r="F53" s="82"/>
      <c r="G53" s="82"/>
      <c r="H53" s="82">
        <f t="shared" si="2"/>
        <v>0</v>
      </c>
      <c r="I53" s="75"/>
      <c r="J53" s="79" t="s">
        <v>370</v>
      </c>
    </row>
    <row r="54" spans="1:10" s="14" customFormat="1" ht="17.25" hidden="1" customHeight="1" x14ac:dyDescent="0.2">
      <c r="A54" s="13"/>
      <c r="B54" s="85" t="s">
        <v>391</v>
      </c>
      <c r="C54" s="75" t="s">
        <v>401</v>
      </c>
      <c r="D54" s="82"/>
      <c r="E54" s="82"/>
      <c r="F54" s="82"/>
      <c r="G54" s="82"/>
      <c r="H54" s="82">
        <f t="shared" si="2"/>
        <v>0</v>
      </c>
      <c r="I54" s="75"/>
      <c r="J54" s="79" t="s">
        <v>369</v>
      </c>
    </row>
    <row r="55" spans="1:10" s="14" customFormat="1" ht="17.25" hidden="1" customHeight="1" x14ac:dyDescent="0.2">
      <c r="A55" s="13"/>
      <c r="B55" s="85" t="s">
        <v>392</v>
      </c>
      <c r="C55" s="75" t="s">
        <v>402</v>
      </c>
      <c r="D55" s="82"/>
      <c r="E55" s="82"/>
      <c r="F55" s="82"/>
      <c r="G55" s="82"/>
      <c r="H55" s="82">
        <f t="shared" si="2"/>
        <v>0</v>
      </c>
      <c r="I55" s="75"/>
      <c r="J55" s="79" t="s">
        <v>370</v>
      </c>
    </row>
    <row r="56" spans="1:10" s="14" customFormat="1" ht="24" hidden="1" x14ac:dyDescent="0.2">
      <c r="A56" s="13"/>
      <c r="B56" s="85" t="s">
        <v>393</v>
      </c>
      <c r="C56" s="75" t="s">
        <v>403</v>
      </c>
      <c r="D56" s="82"/>
      <c r="E56" s="82"/>
      <c r="F56" s="82"/>
      <c r="G56" s="82"/>
      <c r="H56" s="82">
        <f t="shared" si="2"/>
        <v>0</v>
      </c>
      <c r="I56" s="75"/>
      <c r="J56" s="79" t="s">
        <v>369</v>
      </c>
    </row>
    <row r="57" spans="1:10" s="14" customFormat="1" ht="17.25" customHeight="1" x14ac:dyDescent="0.2">
      <c r="A57" s="13"/>
      <c r="B57" s="85" t="s">
        <v>211</v>
      </c>
      <c r="C57" s="75" t="s">
        <v>411</v>
      </c>
      <c r="D57" s="82">
        <v>686974</v>
      </c>
      <c r="E57" s="82">
        <v>618778.31999999995</v>
      </c>
      <c r="F57" s="82">
        <v>144677</v>
      </c>
      <c r="G57" s="82">
        <v>144000</v>
      </c>
      <c r="H57" s="82">
        <f t="shared" si="2"/>
        <v>677</v>
      </c>
      <c r="I57" s="75"/>
      <c r="J57" s="79" t="s">
        <v>370</v>
      </c>
    </row>
    <row r="58" spans="1:10" s="14" customFormat="1" ht="17.25" customHeight="1" x14ac:dyDescent="0.2">
      <c r="A58" s="13"/>
      <c r="B58" s="85" t="s">
        <v>212</v>
      </c>
      <c r="C58" s="75" t="s">
        <v>213</v>
      </c>
      <c r="D58" s="82">
        <v>580826</v>
      </c>
      <c r="E58" s="82">
        <v>580826.06999999995</v>
      </c>
      <c r="F58" s="82">
        <v>0</v>
      </c>
      <c r="G58" s="82">
        <v>0</v>
      </c>
      <c r="H58" s="82">
        <f t="shared" si="2"/>
        <v>0</v>
      </c>
      <c r="I58" s="75"/>
      <c r="J58" s="79" t="s">
        <v>370</v>
      </c>
    </row>
    <row r="59" spans="1:10" s="14" customFormat="1" ht="17.25" customHeight="1" x14ac:dyDescent="0.2">
      <c r="A59" s="13"/>
      <c r="B59" s="84" t="s">
        <v>214</v>
      </c>
      <c r="C59" s="75" t="s">
        <v>215</v>
      </c>
      <c r="D59" s="82">
        <v>73517</v>
      </c>
      <c r="E59" s="82">
        <v>73516.75</v>
      </c>
      <c r="F59" s="82">
        <v>-10878</v>
      </c>
      <c r="G59" s="82">
        <v>-10878.25</v>
      </c>
      <c r="H59" s="82">
        <f t="shared" si="2"/>
        <v>0.25</v>
      </c>
      <c r="I59" s="75"/>
      <c r="J59" s="79" t="s">
        <v>370</v>
      </c>
    </row>
    <row r="60" spans="1:10" s="14" customFormat="1" ht="17.25" customHeight="1" x14ac:dyDescent="0.2">
      <c r="A60" s="13"/>
      <c r="B60" s="84" t="s">
        <v>216</v>
      </c>
      <c r="C60" s="75" t="s">
        <v>217</v>
      </c>
      <c r="D60" s="82">
        <v>168973</v>
      </c>
      <c r="E60" s="82">
        <v>168973.19</v>
      </c>
      <c r="F60" s="82">
        <v>44577</v>
      </c>
      <c r="G60" s="82">
        <v>44576.88</v>
      </c>
      <c r="H60" s="82">
        <f t="shared" si="2"/>
        <v>0.12000000000261934</v>
      </c>
      <c r="I60" s="75"/>
      <c r="J60" s="79" t="s">
        <v>370</v>
      </c>
    </row>
    <row r="61" spans="1:10" s="14" customFormat="1" ht="24" x14ac:dyDescent="0.2">
      <c r="A61" s="13"/>
      <c r="B61" s="85" t="s">
        <v>412</v>
      </c>
      <c r="C61" s="75" t="s">
        <v>413</v>
      </c>
      <c r="D61" s="82">
        <v>1190000</v>
      </c>
      <c r="E61" s="82">
        <v>1149465</v>
      </c>
      <c r="F61" s="82">
        <v>124890</v>
      </c>
      <c r="G61" s="82">
        <v>124890</v>
      </c>
      <c r="H61" s="82">
        <f t="shared" si="2"/>
        <v>0</v>
      </c>
      <c r="I61" s="75"/>
      <c r="J61" s="79" t="s">
        <v>370</v>
      </c>
    </row>
    <row r="62" spans="1:10" s="14" customFormat="1" ht="17.25" customHeight="1" x14ac:dyDescent="0.2">
      <c r="A62" s="13"/>
      <c r="B62" s="85" t="s">
        <v>220</v>
      </c>
      <c r="C62" s="75" t="s">
        <v>221</v>
      </c>
      <c r="D62" s="82">
        <v>2890600</v>
      </c>
      <c r="E62" s="82">
        <v>2849497.33</v>
      </c>
      <c r="F62" s="82">
        <v>948040</v>
      </c>
      <c r="G62" s="82">
        <v>906937.51</v>
      </c>
      <c r="H62" s="82">
        <f t="shared" si="2"/>
        <v>41102.489999999991</v>
      </c>
      <c r="I62" s="75"/>
      <c r="J62" s="79" t="s">
        <v>370</v>
      </c>
    </row>
    <row r="63" spans="1:10" s="14" customFormat="1" ht="17.25" customHeight="1" x14ac:dyDescent="0.2">
      <c r="A63" s="13"/>
      <c r="B63" s="85" t="s">
        <v>222</v>
      </c>
      <c r="C63" s="75" t="s">
        <v>223</v>
      </c>
      <c r="D63" s="82">
        <v>3394962</v>
      </c>
      <c r="E63" s="82">
        <v>3394962.23</v>
      </c>
      <c r="F63" s="82">
        <v>1870530</v>
      </c>
      <c r="G63" s="82">
        <v>1870530.48</v>
      </c>
      <c r="H63" s="82">
        <f t="shared" si="2"/>
        <v>-0.47999999998137355</v>
      </c>
      <c r="I63" s="75"/>
      <c r="J63" s="79" t="s">
        <v>370</v>
      </c>
    </row>
    <row r="64" spans="1:10" s="14" customFormat="1" ht="17.25" customHeight="1" x14ac:dyDescent="0.2">
      <c r="A64" s="13"/>
      <c r="B64" s="84" t="s">
        <v>226</v>
      </c>
      <c r="C64" s="75" t="s">
        <v>227</v>
      </c>
      <c r="D64" s="82">
        <v>231282</v>
      </c>
      <c r="E64" s="82">
        <v>213208.32000000001</v>
      </c>
      <c r="F64" s="82">
        <v>0</v>
      </c>
      <c r="G64" s="82">
        <v>0</v>
      </c>
      <c r="H64" s="82">
        <f t="shared" si="2"/>
        <v>0</v>
      </c>
      <c r="I64" s="75"/>
      <c r="J64" s="79" t="s">
        <v>370</v>
      </c>
    </row>
    <row r="65" spans="1:10" s="14" customFormat="1" ht="17.25" customHeight="1" x14ac:dyDescent="0.2">
      <c r="A65" s="13"/>
      <c r="B65" s="85" t="s">
        <v>230</v>
      </c>
      <c r="C65" s="75" t="s">
        <v>231</v>
      </c>
      <c r="D65" s="82">
        <v>2073160</v>
      </c>
      <c r="E65" s="82">
        <v>2073160.01</v>
      </c>
      <c r="F65" s="82">
        <v>7705</v>
      </c>
      <c r="G65" s="82">
        <v>7705</v>
      </c>
      <c r="H65" s="82">
        <f t="shared" si="2"/>
        <v>0</v>
      </c>
      <c r="I65" s="75"/>
      <c r="J65" s="79" t="s">
        <v>370</v>
      </c>
    </row>
    <row r="66" spans="1:10" s="14" customFormat="1" ht="17.25" customHeight="1" x14ac:dyDescent="0.2">
      <c r="A66" s="13"/>
      <c r="B66" s="85" t="s">
        <v>414</v>
      </c>
      <c r="C66" s="75" t="s">
        <v>415</v>
      </c>
      <c r="D66" s="82">
        <v>2575000</v>
      </c>
      <c r="E66" s="82">
        <v>2680061</v>
      </c>
      <c r="F66" s="82">
        <v>0</v>
      </c>
      <c r="G66" s="82">
        <v>0</v>
      </c>
      <c r="H66" s="82">
        <f t="shared" si="2"/>
        <v>0</v>
      </c>
      <c r="I66" s="75"/>
      <c r="J66" s="79" t="s">
        <v>370</v>
      </c>
    </row>
    <row r="67" spans="1:10" s="14" customFormat="1" ht="17.25" customHeight="1" x14ac:dyDescent="0.2">
      <c r="A67" s="13"/>
      <c r="B67" s="85" t="s">
        <v>416</v>
      </c>
      <c r="C67" s="75" t="s">
        <v>417</v>
      </c>
      <c r="D67" s="82">
        <v>495000</v>
      </c>
      <c r="E67" s="82">
        <v>407717</v>
      </c>
      <c r="F67" s="82">
        <v>0</v>
      </c>
      <c r="G67" s="82">
        <v>0</v>
      </c>
      <c r="H67" s="82">
        <f t="shared" si="2"/>
        <v>0</v>
      </c>
      <c r="I67" s="75"/>
      <c r="J67" s="79" t="s">
        <v>370</v>
      </c>
    </row>
    <row r="68" spans="1:10" s="14" customFormat="1" ht="18" customHeight="1" x14ac:dyDescent="0.25">
      <c r="A68" s="13"/>
      <c r="B68" s="119" t="s">
        <v>360</v>
      </c>
      <c r="C68" s="120"/>
      <c r="D68" s="63">
        <f>SUM(D37:D67)</f>
        <v>18630682</v>
      </c>
      <c r="E68" s="63">
        <f>SUM(E37:E67)</f>
        <v>18331355.640000001</v>
      </c>
      <c r="F68" s="63">
        <f>SUM(F37:F67)</f>
        <v>3222504</v>
      </c>
      <c r="G68" s="63">
        <f>SUM(G37:G67)</f>
        <v>3178980.63</v>
      </c>
      <c r="H68" s="63">
        <f>SUM(H37:H67)</f>
        <v>43523.37000000001</v>
      </c>
      <c r="I68" s="62"/>
      <c r="J68" s="64"/>
    </row>
    <row r="69" spans="1:10" ht="17.25" customHeight="1" x14ac:dyDescent="0.2"/>
    <row r="70" spans="1:10" ht="17.25" customHeight="1" x14ac:dyDescent="0.2"/>
    <row r="71" spans="1:10" ht="17.25" customHeight="1" x14ac:dyDescent="0.2"/>
    <row r="72" spans="1:10" ht="17.25" customHeight="1" x14ac:dyDescent="0.2"/>
    <row r="73" spans="1:10" ht="17.25" customHeight="1" x14ac:dyDescent="0.2"/>
    <row r="74" spans="1:10" ht="17.25" customHeight="1" x14ac:dyDescent="0.2"/>
    <row r="75" spans="1:10" ht="17.25" customHeight="1" x14ac:dyDescent="0.2"/>
    <row r="76" spans="1:10" ht="17.25" customHeight="1" x14ac:dyDescent="0.2"/>
    <row r="77" spans="1:10" ht="17.25" customHeight="1" x14ac:dyDescent="0.2"/>
    <row r="78" spans="1:10" ht="17.25" customHeight="1" x14ac:dyDescent="0.2"/>
    <row r="79" spans="1:10" ht="17.25" customHeight="1" x14ac:dyDescent="0.2"/>
    <row r="80" spans="1:10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  <row r="91" ht="17.25" customHeight="1" x14ac:dyDescent="0.2"/>
    <row r="92" ht="17.25" customHeight="1" x14ac:dyDescent="0.2"/>
    <row r="93" ht="17.25" customHeight="1" x14ac:dyDescent="0.2"/>
    <row r="94" ht="17.25" customHeight="1" x14ac:dyDescent="0.2"/>
    <row r="95" ht="17.25" customHeight="1" x14ac:dyDescent="0.2"/>
    <row r="96" ht="17.25" customHeight="1" x14ac:dyDescent="0.2"/>
    <row r="97" ht="17.25" customHeight="1" x14ac:dyDescent="0.2"/>
    <row r="98" ht="17.25" customHeight="1" x14ac:dyDescent="0.2"/>
    <row r="99" ht="17.25" customHeight="1" x14ac:dyDescent="0.2"/>
    <row r="100" ht="17.25" customHeight="1" x14ac:dyDescent="0.2"/>
    <row r="101" ht="17.25" customHeight="1" x14ac:dyDescent="0.2"/>
    <row r="102" ht="17.25" customHeight="1" x14ac:dyDescent="0.2"/>
    <row r="103" ht="17.25" customHeight="1" x14ac:dyDescent="0.2"/>
    <row r="104" ht="17.25" customHeight="1" x14ac:dyDescent="0.2"/>
    <row r="105" ht="17.25" customHeight="1" x14ac:dyDescent="0.2"/>
    <row r="106" ht="17.25" customHeight="1" x14ac:dyDescent="0.2"/>
    <row r="107" ht="17.25" customHeight="1" x14ac:dyDescent="0.2"/>
    <row r="108" ht="17.25" customHeight="1" x14ac:dyDescent="0.2"/>
    <row r="109" ht="17.25" customHeight="1" x14ac:dyDescent="0.2"/>
    <row r="110" ht="17.25" customHeight="1" x14ac:dyDescent="0.2"/>
    <row r="111" ht="17.25" customHeight="1" x14ac:dyDescent="0.2"/>
    <row r="112" ht="17.25" customHeight="1" x14ac:dyDescent="0.2"/>
    <row r="113" ht="17.25" customHeight="1" x14ac:dyDescent="0.2"/>
    <row r="114" ht="17.25" customHeight="1" x14ac:dyDescent="0.2"/>
    <row r="115" ht="17.25" customHeight="1" x14ac:dyDescent="0.2"/>
    <row r="116" ht="17.25" customHeight="1" x14ac:dyDescent="0.2"/>
    <row r="117" ht="17.25" customHeight="1" x14ac:dyDescent="0.2"/>
    <row r="118" ht="17.25" customHeight="1" x14ac:dyDescent="0.2"/>
    <row r="119" ht="17.25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26" ht="17.25" customHeight="1" x14ac:dyDescent="0.2"/>
    <row r="127" ht="17.25" customHeight="1" x14ac:dyDescent="0.2"/>
    <row r="128" ht="17.25" customHeight="1" x14ac:dyDescent="0.2"/>
    <row r="129" ht="17.25" customHeight="1" x14ac:dyDescent="0.2"/>
    <row r="130" ht="17.25" customHeight="1" x14ac:dyDescent="0.2"/>
    <row r="131" ht="17.25" customHeight="1" x14ac:dyDescent="0.2"/>
    <row r="132" ht="17.25" customHeight="1" x14ac:dyDescent="0.2"/>
    <row r="133" ht="17.25" customHeight="1" x14ac:dyDescent="0.2"/>
    <row r="134" ht="17.25" customHeight="1" x14ac:dyDescent="0.2"/>
    <row r="135" ht="17.25" customHeight="1" x14ac:dyDescent="0.2"/>
    <row r="136" ht="17.25" customHeight="1" x14ac:dyDescent="0.2"/>
    <row r="137" ht="17.25" customHeight="1" x14ac:dyDescent="0.2"/>
    <row r="138" ht="17.25" customHeight="1" x14ac:dyDescent="0.2"/>
    <row r="139" ht="17.25" customHeight="1" x14ac:dyDescent="0.2"/>
    <row r="140" ht="17.25" customHeight="1" x14ac:dyDescent="0.2"/>
  </sheetData>
  <mergeCells count="2">
    <mergeCell ref="B68:C68"/>
    <mergeCell ref="B30:C30"/>
  </mergeCells>
  <pageMargins left="0.51181102362204722" right="0.31496062992125984" top="0.55118110236220474" bottom="0.55118110236220474" header="0.31496062992125984" footer="0.31496062992125984"/>
  <pageSetup paperSize="9" orientation="landscape" r:id="rId1"/>
  <headerFooter>
    <oddFooter>&amp;LSag 15-3356 / Dok 16423-16</oddFooter>
  </headerFooter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opLeftCell="B1" workbookViewId="0">
      <selection activeCell="J1" sqref="J1:J1048576"/>
    </sheetView>
  </sheetViews>
  <sheetFormatPr defaultColWidth="8.5703125" defaultRowHeight="12" x14ac:dyDescent="0.2"/>
  <cols>
    <col min="1" max="1" width="0" style="5" hidden="1" customWidth="1"/>
    <col min="2" max="2" width="7.42578125" style="5" customWidth="1"/>
    <col min="3" max="3" width="42.7109375" style="5" customWidth="1"/>
    <col min="4" max="4" width="12.28515625" style="5" customWidth="1"/>
    <col min="5" max="5" width="12.42578125" style="5" customWidth="1"/>
    <col min="6" max="6" width="10.7109375" style="5" customWidth="1"/>
    <col min="7" max="7" width="9.85546875" style="5" customWidth="1"/>
    <col min="8" max="8" width="9.7109375" style="5" customWidth="1"/>
    <col min="9" max="9" width="10.42578125" style="5" customWidth="1"/>
    <col min="10" max="10" width="20.7109375" style="5" customWidth="1"/>
    <col min="11" max="16384" width="8.5703125" style="5"/>
  </cols>
  <sheetData>
    <row r="1" spans="1:10" s="14" customFormat="1" ht="17.25" customHeight="1" x14ac:dyDescent="0.2">
      <c r="B1" s="56" t="s">
        <v>427</v>
      </c>
    </row>
    <row r="2" spans="1:10" s="51" customFormat="1" ht="17.25" customHeight="1" x14ac:dyDescent="0.25">
      <c r="B2" s="57" t="s">
        <v>423</v>
      </c>
      <c r="I2" s="52"/>
    </row>
    <row r="3" spans="1:10" ht="17.25" customHeight="1" x14ac:dyDescent="0.2"/>
    <row r="4" spans="1:10" ht="36" x14ac:dyDescent="0.2">
      <c r="A4" s="2" t="s">
        <v>0</v>
      </c>
      <c r="B4" s="118" t="s">
        <v>0</v>
      </c>
      <c r="C4" s="117" t="s">
        <v>234</v>
      </c>
      <c r="D4" s="67" t="s">
        <v>518</v>
      </c>
      <c r="E4" s="67" t="s">
        <v>517</v>
      </c>
      <c r="F4" s="67" t="s">
        <v>516</v>
      </c>
      <c r="G4" s="67" t="s">
        <v>515</v>
      </c>
      <c r="H4" s="67" t="s">
        <v>514</v>
      </c>
      <c r="I4" s="67" t="s">
        <v>513</v>
      </c>
      <c r="J4" s="112" t="s">
        <v>366</v>
      </c>
    </row>
    <row r="5" spans="1:10" ht="17.25" customHeight="1" x14ac:dyDescent="0.2">
      <c r="A5" s="4"/>
      <c r="B5" s="81" t="s">
        <v>235</v>
      </c>
      <c r="C5" s="75" t="s">
        <v>236</v>
      </c>
      <c r="D5" s="82">
        <v>9900092</v>
      </c>
      <c r="E5" s="82">
        <v>10959393.289999999</v>
      </c>
      <c r="F5" s="82">
        <v>8899209</v>
      </c>
      <c r="G5" s="82">
        <v>9903464</v>
      </c>
      <c r="H5" s="82">
        <f t="shared" ref="H5:H6" si="0">SUM(F5-G5)</f>
        <v>-1004255</v>
      </c>
      <c r="I5" s="75"/>
      <c r="J5" s="79" t="s">
        <v>449</v>
      </c>
    </row>
    <row r="6" spans="1:10" ht="17.25" customHeight="1" x14ac:dyDescent="0.2">
      <c r="A6" s="4"/>
      <c r="B6" s="85" t="s">
        <v>241</v>
      </c>
      <c r="C6" s="75" t="s">
        <v>242</v>
      </c>
      <c r="D6" s="82">
        <v>1468850</v>
      </c>
      <c r="E6" s="82">
        <v>0</v>
      </c>
      <c r="F6" s="82">
        <v>1468850</v>
      </c>
      <c r="G6" s="82">
        <v>0</v>
      </c>
      <c r="H6" s="82">
        <f t="shared" si="0"/>
        <v>1468850</v>
      </c>
      <c r="I6" s="75"/>
      <c r="J6" s="79" t="s">
        <v>502</v>
      </c>
    </row>
    <row r="7" spans="1:10" ht="17.25" customHeight="1" x14ac:dyDescent="0.25">
      <c r="A7" s="4"/>
      <c r="B7" s="119" t="s">
        <v>360</v>
      </c>
      <c r="C7" s="120"/>
      <c r="D7" s="63">
        <f>SUM(D5:D6)</f>
        <v>11368942</v>
      </c>
      <c r="E7" s="63">
        <f>SUM(E5:E6)</f>
        <v>10959393.289999999</v>
      </c>
      <c r="F7" s="63">
        <f>SUM(F5:F6)</f>
        <v>10368059</v>
      </c>
      <c r="G7" s="63">
        <f>SUM(G5:G6)</f>
        <v>9903464</v>
      </c>
      <c r="H7" s="63">
        <f>SUM(H5:H6)</f>
        <v>464595</v>
      </c>
      <c r="I7" s="62"/>
      <c r="J7" s="64"/>
    </row>
    <row r="8" spans="1:10" s="14" customFormat="1" ht="17.25" customHeight="1" x14ac:dyDescent="0.2">
      <c r="A8" s="13"/>
    </row>
    <row r="9" spans="1:10" s="14" customFormat="1" ht="17.25" customHeight="1" x14ac:dyDescent="0.2">
      <c r="A9" s="13"/>
    </row>
    <row r="10" spans="1:10" ht="17.25" customHeight="1" x14ac:dyDescent="0.2"/>
    <row r="11" spans="1:10" ht="17.25" customHeight="1" x14ac:dyDescent="0.2">
      <c r="B11" s="56" t="s">
        <v>427</v>
      </c>
      <c r="C11" s="14"/>
      <c r="D11" s="14"/>
      <c r="E11" s="14"/>
      <c r="F11" s="14"/>
      <c r="G11" s="14"/>
      <c r="H11" s="14"/>
      <c r="I11" s="14"/>
      <c r="J11" s="14"/>
    </row>
    <row r="12" spans="1:10" s="51" customFormat="1" ht="17.25" customHeight="1" x14ac:dyDescent="0.25">
      <c r="B12" s="57" t="s">
        <v>425</v>
      </c>
      <c r="I12" s="52"/>
    </row>
    <row r="13" spans="1:10" ht="17.25" customHeight="1" x14ac:dyDescent="0.2"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36" x14ac:dyDescent="0.2">
      <c r="B14" s="118" t="s">
        <v>0</v>
      </c>
      <c r="C14" s="117" t="s">
        <v>234</v>
      </c>
      <c r="D14" s="67" t="s">
        <v>518</v>
      </c>
      <c r="E14" s="67" t="s">
        <v>517</v>
      </c>
      <c r="F14" s="67" t="s">
        <v>516</v>
      </c>
      <c r="G14" s="67" t="s">
        <v>515</v>
      </c>
      <c r="H14" s="67" t="s">
        <v>514</v>
      </c>
      <c r="I14" s="67" t="s">
        <v>513</v>
      </c>
      <c r="J14" s="112" t="s">
        <v>366</v>
      </c>
    </row>
    <row r="15" spans="1:10" ht="17.25" customHeight="1" x14ac:dyDescent="0.2">
      <c r="B15" s="81" t="s">
        <v>237</v>
      </c>
      <c r="C15" s="75" t="s">
        <v>238</v>
      </c>
      <c r="D15" s="82">
        <v>2300167</v>
      </c>
      <c r="E15" s="82">
        <v>2351469.83</v>
      </c>
      <c r="F15" s="82">
        <v>0</v>
      </c>
      <c r="G15" s="82">
        <v>-200000</v>
      </c>
      <c r="H15" s="82">
        <f t="shared" ref="H15:H18" si="1">SUM(F15-G15)</f>
        <v>200000</v>
      </c>
      <c r="I15" s="75"/>
      <c r="J15" s="79"/>
    </row>
    <row r="16" spans="1:10" ht="17.25" customHeight="1" x14ac:dyDescent="0.2">
      <c r="B16" s="85" t="s">
        <v>239</v>
      </c>
      <c r="C16" s="75" t="s">
        <v>240</v>
      </c>
      <c r="D16" s="82">
        <v>1115404</v>
      </c>
      <c r="E16" s="82">
        <v>1003935.91</v>
      </c>
      <c r="F16" s="82">
        <v>0</v>
      </c>
      <c r="G16" s="82">
        <v>0</v>
      </c>
      <c r="H16" s="82">
        <f t="shared" si="1"/>
        <v>0</v>
      </c>
      <c r="I16" s="75"/>
      <c r="J16" s="79"/>
    </row>
    <row r="17" spans="2:10" ht="17.25" customHeight="1" x14ac:dyDescent="0.2">
      <c r="B17" s="85" t="s">
        <v>243</v>
      </c>
      <c r="C17" s="75" t="s">
        <v>244</v>
      </c>
      <c r="D17" s="82">
        <v>430800</v>
      </c>
      <c r="E17" s="82">
        <v>430477.87</v>
      </c>
      <c r="F17" s="82">
        <v>224444</v>
      </c>
      <c r="G17" s="82">
        <v>224122.29</v>
      </c>
      <c r="H17" s="82">
        <f t="shared" si="1"/>
        <v>321.70999999999185</v>
      </c>
      <c r="I17" s="75"/>
      <c r="J17" s="79"/>
    </row>
    <row r="18" spans="2:10" ht="17.25" customHeight="1" x14ac:dyDescent="0.2">
      <c r="B18" s="85" t="s">
        <v>245</v>
      </c>
      <c r="C18" s="75" t="s">
        <v>246</v>
      </c>
      <c r="D18" s="82">
        <v>2472239</v>
      </c>
      <c r="E18" s="82">
        <v>1632</v>
      </c>
      <c r="F18" s="82">
        <v>0</v>
      </c>
      <c r="G18" s="82">
        <v>0</v>
      </c>
      <c r="H18" s="82">
        <f t="shared" si="1"/>
        <v>0</v>
      </c>
      <c r="I18" s="75"/>
      <c r="J18" s="79" t="s">
        <v>426</v>
      </c>
    </row>
    <row r="19" spans="2:10" ht="17.25" customHeight="1" x14ac:dyDescent="0.25">
      <c r="B19" s="119" t="s">
        <v>360</v>
      </c>
      <c r="C19" s="120"/>
      <c r="D19" s="63">
        <f>SUM(D15:D18)</f>
        <v>6318610</v>
      </c>
      <c r="E19" s="63">
        <f>SUM(E15:E18)</f>
        <v>3787515.6100000003</v>
      </c>
      <c r="F19" s="63">
        <f>SUM(F15:F18)</f>
        <v>224444</v>
      </c>
      <c r="G19" s="63">
        <f>SUM(G15:G18)</f>
        <v>24122.290000000008</v>
      </c>
      <c r="H19" s="63">
        <f>SUM(H15:H18)</f>
        <v>200321.71</v>
      </c>
      <c r="I19" s="62"/>
      <c r="J19" s="64"/>
    </row>
    <row r="20" spans="2:10" ht="17.25" customHeight="1" x14ac:dyDescent="0.2">
      <c r="B20" s="14"/>
      <c r="C20" s="14"/>
      <c r="D20" s="14"/>
      <c r="E20" s="14"/>
      <c r="F20" s="14"/>
      <c r="G20" s="14"/>
      <c r="H20" s="14"/>
      <c r="I20" s="14"/>
      <c r="J20" s="14"/>
    </row>
    <row r="21" spans="2:10" ht="17.25" customHeight="1" x14ac:dyDescent="0.2"/>
    <row r="22" spans="2:10" ht="17.25" customHeight="1" x14ac:dyDescent="0.2"/>
    <row r="23" spans="2:10" ht="17.25" customHeight="1" x14ac:dyDescent="0.2"/>
    <row r="24" spans="2:10" ht="17.25" customHeight="1" x14ac:dyDescent="0.2"/>
    <row r="25" spans="2:10" ht="17.25" customHeight="1" x14ac:dyDescent="0.2"/>
    <row r="26" spans="2:10" ht="17.25" customHeight="1" x14ac:dyDescent="0.2"/>
    <row r="27" spans="2:10" ht="17.25" customHeight="1" x14ac:dyDescent="0.2"/>
    <row r="28" spans="2:10" ht="17.25" customHeight="1" x14ac:dyDescent="0.2"/>
    <row r="29" spans="2:10" ht="17.25" customHeight="1" x14ac:dyDescent="0.2"/>
    <row r="30" spans="2:10" ht="17.25" customHeight="1" x14ac:dyDescent="0.2"/>
    <row r="31" spans="2:10" ht="17.25" customHeight="1" x14ac:dyDescent="0.2"/>
    <row r="32" spans="2:10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  <row r="91" ht="17.25" customHeight="1" x14ac:dyDescent="0.2"/>
    <row r="92" ht="17.25" customHeight="1" x14ac:dyDescent="0.2"/>
    <row r="93" ht="17.25" customHeight="1" x14ac:dyDescent="0.2"/>
    <row r="94" ht="17.25" customHeight="1" x14ac:dyDescent="0.2"/>
    <row r="95" ht="17.25" customHeight="1" x14ac:dyDescent="0.2"/>
    <row r="96" ht="17.25" customHeight="1" x14ac:dyDescent="0.2"/>
    <row r="97" ht="17.25" customHeight="1" x14ac:dyDescent="0.2"/>
    <row r="98" ht="17.25" customHeight="1" x14ac:dyDescent="0.2"/>
    <row r="99" ht="17.25" customHeight="1" x14ac:dyDescent="0.2"/>
    <row r="100" ht="17.25" customHeight="1" x14ac:dyDescent="0.2"/>
    <row r="101" ht="17.25" customHeight="1" x14ac:dyDescent="0.2"/>
    <row r="102" ht="17.25" customHeight="1" x14ac:dyDescent="0.2"/>
    <row r="103" ht="17.25" customHeight="1" x14ac:dyDescent="0.2"/>
    <row r="104" ht="17.25" customHeight="1" x14ac:dyDescent="0.2"/>
    <row r="105" ht="17.25" customHeight="1" x14ac:dyDescent="0.2"/>
    <row r="106" ht="17.25" customHeight="1" x14ac:dyDescent="0.2"/>
    <row r="107" ht="17.25" customHeight="1" x14ac:dyDescent="0.2"/>
    <row r="108" ht="17.25" customHeight="1" x14ac:dyDescent="0.2"/>
    <row r="109" ht="17.25" customHeight="1" x14ac:dyDescent="0.2"/>
    <row r="110" ht="17.25" customHeight="1" x14ac:dyDescent="0.2"/>
    <row r="111" ht="17.25" customHeight="1" x14ac:dyDescent="0.2"/>
    <row r="112" ht="17.25" customHeight="1" x14ac:dyDescent="0.2"/>
    <row r="113" ht="17.25" customHeight="1" x14ac:dyDescent="0.2"/>
    <row r="114" ht="17.25" customHeight="1" x14ac:dyDescent="0.2"/>
    <row r="115" ht="17.25" customHeight="1" x14ac:dyDescent="0.2"/>
    <row r="116" ht="17.25" customHeight="1" x14ac:dyDescent="0.2"/>
    <row r="117" ht="17.25" customHeight="1" x14ac:dyDescent="0.2"/>
    <row r="118" ht="17.25" customHeight="1" x14ac:dyDescent="0.2"/>
    <row r="119" ht="17.25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26" ht="17.25" customHeight="1" x14ac:dyDescent="0.2"/>
    <row r="127" ht="17.25" customHeight="1" x14ac:dyDescent="0.2"/>
    <row r="128" ht="17.25" customHeight="1" x14ac:dyDescent="0.2"/>
    <row r="129" ht="17.25" customHeight="1" x14ac:dyDescent="0.2"/>
    <row r="130" ht="17.25" customHeight="1" x14ac:dyDescent="0.2"/>
    <row r="131" ht="17.25" customHeight="1" x14ac:dyDescent="0.2"/>
  </sheetData>
  <mergeCells count="2">
    <mergeCell ref="B19:C19"/>
    <mergeCell ref="B7:C7"/>
  </mergeCells>
  <pageMargins left="0.51181102362204722" right="0.31496062992125984" top="0.55118110236220474" bottom="0.55118110236220474" header="0.31496062992125984" footer="0.31496062992125984"/>
  <pageSetup paperSize="9" orientation="landscape" r:id="rId1"/>
  <headerFooter>
    <oddFooter>&amp;LSag 15-3356 / Dok 16423-16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opLeftCell="B1" workbookViewId="0">
      <selection activeCell="J1" sqref="J1:J1048576"/>
    </sheetView>
  </sheetViews>
  <sheetFormatPr defaultColWidth="8.5703125" defaultRowHeight="12" x14ac:dyDescent="0.2"/>
  <cols>
    <col min="1" max="1" width="0" style="5" hidden="1" customWidth="1"/>
    <col min="2" max="2" width="7.42578125" style="5" customWidth="1"/>
    <col min="3" max="3" width="42.7109375" style="5" customWidth="1"/>
    <col min="4" max="4" width="12.28515625" style="14" customWidth="1"/>
    <col min="5" max="5" width="12.42578125" style="5" customWidth="1"/>
    <col min="6" max="6" width="10.7109375" style="5" customWidth="1"/>
    <col min="7" max="7" width="9.85546875" style="5" customWidth="1"/>
    <col min="8" max="8" width="9.7109375" style="5" customWidth="1"/>
    <col min="9" max="9" width="10.42578125" style="15" customWidth="1"/>
    <col min="10" max="10" width="20.7109375" style="5" customWidth="1"/>
    <col min="11" max="16384" width="8.5703125" style="5"/>
  </cols>
  <sheetData>
    <row r="1" spans="1:10" s="14" customFormat="1" ht="17.25" customHeight="1" x14ac:dyDescent="0.2">
      <c r="B1" s="56" t="s">
        <v>428</v>
      </c>
      <c r="I1" s="15"/>
    </row>
    <row r="2" spans="1:10" s="51" customFormat="1" ht="17.25" customHeight="1" x14ac:dyDescent="0.25">
      <c r="B2" s="57" t="s">
        <v>423</v>
      </c>
      <c r="I2" s="52"/>
    </row>
    <row r="3" spans="1:10" ht="17.25" customHeight="1" x14ac:dyDescent="0.2"/>
    <row r="4" spans="1:10" ht="36" x14ac:dyDescent="0.2">
      <c r="A4" s="6"/>
      <c r="B4" s="118" t="s">
        <v>0</v>
      </c>
      <c r="C4" s="117" t="s">
        <v>247</v>
      </c>
      <c r="D4" s="67" t="s">
        <v>518</v>
      </c>
      <c r="E4" s="67" t="s">
        <v>517</v>
      </c>
      <c r="F4" s="67" t="s">
        <v>516</v>
      </c>
      <c r="G4" s="67" t="s">
        <v>515</v>
      </c>
      <c r="H4" s="67" t="s">
        <v>514</v>
      </c>
      <c r="I4" s="67" t="s">
        <v>513</v>
      </c>
      <c r="J4" s="112" t="s">
        <v>366</v>
      </c>
    </row>
    <row r="5" spans="1:10" ht="17.25" customHeight="1" x14ac:dyDescent="0.2">
      <c r="A5" s="4"/>
      <c r="B5" s="85" t="s">
        <v>250</v>
      </c>
      <c r="C5" s="75" t="s">
        <v>251</v>
      </c>
      <c r="D5" s="82">
        <v>4659800</v>
      </c>
      <c r="E5" s="82">
        <v>749828.57</v>
      </c>
      <c r="F5" s="82">
        <v>4631155</v>
      </c>
      <c r="G5" s="82">
        <v>721183.57</v>
      </c>
      <c r="H5" s="82">
        <f t="shared" ref="H5:H8" si="0">SUM(F5-G5)</f>
        <v>3909971.43</v>
      </c>
      <c r="I5" s="82">
        <f>H5</f>
        <v>3909971.43</v>
      </c>
      <c r="J5" s="79" t="s">
        <v>453</v>
      </c>
    </row>
    <row r="6" spans="1:10" ht="17.25" customHeight="1" x14ac:dyDescent="0.2">
      <c r="A6" s="4"/>
      <c r="B6" s="85" t="s">
        <v>257</v>
      </c>
      <c r="C6" s="75" t="s">
        <v>258</v>
      </c>
      <c r="D6" s="82">
        <v>-1100000</v>
      </c>
      <c r="E6" s="82">
        <v>-1570000</v>
      </c>
      <c r="F6" s="82">
        <v>-1100000</v>
      </c>
      <c r="G6" s="82">
        <v>-1530000</v>
      </c>
      <c r="H6" s="82">
        <f t="shared" si="0"/>
        <v>430000</v>
      </c>
      <c r="I6" s="82">
        <f t="shared" ref="I6:I14" si="1">H6</f>
        <v>430000</v>
      </c>
      <c r="J6" s="79" t="s">
        <v>453</v>
      </c>
    </row>
    <row r="7" spans="1:10" s="14" customFormat="1" ht="17.25" customHeight="1" x14ac:dyDescent="0.2">
      <c r="A7" s="13"/>
      <c r="B7" s="85" t="s">
        <v>489</v>
      </c>
      <c r="C7" s="75" t="s">
        <v>490</v>
      </c>
      <c r="D7" s="82">
        <v>0</v>
      </c>
      <c r="E7" s="82">
        <v>0</v>
      </c>
      <c r="F7" s="82">
        <v>0</v>
      </c>
      <c r="G7" s="82">
        <v>32154</v>
      </c>
      <c r="H7" s="82">
        <v>-32154</v>
      </c>
      <c r="I7" s="82">
        <f t="shared" si="1"/>
        <v>-32154</v>
      </c>
      <c r="J7" s="79" t="s">
        <v>453</v>
      </c>
    </row>
    <row r="8" spans="1:10" ht="17.25" customHeight="1" x14ac:dyDescent="0.2">
      <c r="A8" s="4"/>
      <c r="B8" s="85" t="s">
        <v>259</v>
      </c>
      <c r="C8" s="75" t="s">
        <v>487</v>
      </c>
      <c r="D8" s="82">
        <v>501980</v>
      </c>
      <c r="E8" s="82">
        <v>64857.74</v>
      </c>
      <c r="F8" s="82">
        <v>501980</v>
      </c>
      <c r="G8" s="82">
        <v>64857.74</v>
      </c>
      <c r="H8" s="82">
        <f t="shared" si="0"/>
        <v>437122.26</v>
      </c>
      <c r="I8" s="82">
        <f t="shared" si="1"/>
        <v>437122.26</v>
      </c>
      <c r="J8" s="79" t="s">
        <v>453</v>
      </c>
    </row>
    <row r="9" spans="1:10" ht="17.25" customHeight="1" x14ac:dyDescent="0.2">
      <c r="A9" s="4"/>
      <c r="B9" s="85" t="s">
        <v>262</v>
      </c>
      <c r="C9" s="75" t="s">
        <v>418</v>
      </c>
      <c r="D9" s="82">
        <v>1013000</v>
      </c>
      <c r="E9" s="82">
        <v>0</v>
      </c>
      <c r="F9" s="82">
        <v>1013000</v>
      </c>
      <c r="G9" s="82">
        <v>0</v>
      </c>
      <c r="H9" s="82">
        <f t="shared" ref="H9:H11" si="2">SUM(F9-G9)</f>
        <v>1013000</v>
      </c>
      <c r="I9" s="82">
        <f t="shared" si="1"/>
        <v>1013000</v>
      </c>
      <c r="J9" s="79" t="s">
        <v>453</v>
      </c>
    </row>
    <row r="10" spans="1:10" ht="17.25" customHeight="1" x14ac:dyDescent="0.2">
      <c r="A10" s="4"/>
      <c r="B10" s="85" t="s">
        <v>267</v>
      </c>
      <c r="C10" s="75" t="s">
        <v>421</v>
      </c>
      <c r="D10" s="82">
        <v>2620000</v>
      </c>
      <c r="E10" s="82">
        <v>2280748.4700000002</v>
      </c>
      <c r="F10" s="82">
        <v>2584367</v>
      </c>
      <c r="G10" s="82">
        <v>2185831</v>
      </c>
      <c r="H10" s="82">
        <f t="shared" si="2"/>
        <v>398536</v>
      </c>
      <c r="I10" s="82">
        <f t="shared" si="1"/>
        <v>398536</v>
      </c>
      <c r="J10" s="79" t="s">
        <v>453</v>
      </c>
    </row>
    <row r="11" spans="1:10" ht="17.25" customHeight="1" x14ac:dyDescent="0.2">
      <c r="A11" s="4"/>
      <c r="B11" s="85" t="s">
        <v>268</v>
      </c>
      <c r="C11" s="75" t="s">
        <v>269</v>
      </c>
      <c r="D11" s="82">
        <v>532530</v>
      </c>
      <c r="E11" s="82">
        <v>0</v>
      </c>
      <c r="F11" s="82">
        <v>531855</v>
      </c>
      <c r="G11" s="82">
        <v>-675</v>
      </c>
      <c r="H11" s="82">
        <f t="shared" si="2"/>
        <v>532530</v>
      </c>
      <c r="I11" s="82">
        <f t="shared" si="1"/>
        <v>532530</v>
      </c>
      <c r="J11" s="79" t="s">
        <v>497</v>
      </c>
    </row>
    <row r="12" spans="1:10" ht="17.25" customHeight="1" x14ac:dyDescent="0.2">
      <c r="A12" s="4"/>
      <c r="B12" s="84" t="s">
        <v>272</v>
      </c>
      <c r="C12" s="75" t="s">
        <v>485</v>
      </c>
      <c r="D12" s="82">
        <v>700000</v>
      </c>
      <c r="E12" s="82">
        <v>400261.51</v>
      </c>
      <c r="F12" s="82">
        <v>376750</v>
      </c>
      <c r="G12" s="82">
        <v>93997</v>
      </c>
      <c r="H12" s="82">
        <f t="shared" ref="H12:H13" si="3">SUM(F12-G12)</f>
        <v>282753</v>
      </c>
      <c r="I12" s="82">
        <f t="shared" si="1"/>
        <v>282753</v>
      </c>
      <c r="J12" s="79" t="s">
        <v>453</v>
      </c>
    </row>
    <row r="13" spans="1:10" ht="17.25" customHeight="1" x14ac:dyDescent="0.2">
      <c r="A13" s="4"/>
      <c r="B13" s="85" t="s">
        <v>276</v>
      </c>
      <c r="C13" s="75" t="s">
        <v>486</v>
      </c>
      <c r="D13" s="82">
        <v>4903000</v>
      </c>
      <c r="E13" s="82">
        <v>4773665.99</v>
      </c>
      <c r="F13" s="82">
        <v>4903000</v>
      </c>
      <c r="G13" s="82">
        <v>4773665.99</v>
      </c>
      <c r="H13" s="82">
        <f t="shared" si="3"/>
        <v>129334.00999999978</v>
      </c>
      <c r="I13" s="82">
        <f t="shared" si="1"/>
        <v>129334.00999999978</v>
      </c>
      <c r="J13" s="79" t="s">
        <v>453</v>
      </c>
    </row>
    <row r="14" spans="1:10" ht="17.25" customHeight="1" x14ac:dyDescent="0.25">
      <c r="A14" s="4"/>
      <c r="B14" s="119" t="s">
        <v>360</v>
      </c>
      <c r="C14" s="120"/>
      <c r="D14" s="63">
        <f>SUM(D5:D13)</f>
        <v>13830310</v>
      </c>
      <c r="E14" s="63">
        <f>SUM(E5:E13)</f>
        <v>6699362.2800000003</v>
      </c>
      <c r="F14" s="63">
        <f>SUM(F5:F13)</f>
        <v>13442107</v>
      </c>
      <c r="G14" s="63">
        <f>SUM(G5:G13)</f>
        <v>6341014.3000000007</v>
      </c>
      <c r="H14" s="63">
        <f>SUM(H5:H13)</f>
        <v>7101092.6999999993</v>
      </c>
      <c r="I14" s="63">
        <f t="shared" si="1"/>
        <v>7101092.6999999993</v>
      </c>
      <c r="J14" s="64"/>
    </row>
    <row r="15" spans="1:10" ht="17.25" customHeight="1" x14ac:dyDescent="0.2"/>
    <row r="16" spans="1:10" ht="17.25" customHeight="1" x14ac:dyDescent="0.2"/>
    <row r="17" spans="2:10" ht="17.25" customHeight="1" x14ac:dyDescent="0.2">
      <c r="B17" s="56" t="s">
        <v>428</v>
      </c>
      <c r="C17" s="14"/>
      <c r="E17" s="14"/>
      <c r="F17" s="14"/>
      <c r="G17" s="14"/>
      <c r="H17" s="14"/>
      <c r="J17" s="14"/>
    </row>
    <row r="18" spans="2:10" s="51" customFormat="1" ht="17.25" customHeight="1" x14ac:dyDescent="0.25">
      <c r="B18" s="57" t="s">
        <v>425</v>
      </c>
      <c r="I18" s="52"/>
    </row>
    <row r="19" spans="2:10" ht="17.25" customHeight="1" x14ac:dyDescent="0.2">
      <c r="B19" s="14"/>
      <c r="C19" s="14"/>
      <c r="E19" s="14"/>
      <c r="F19" s="14"/>
      <c r="G19" s="14"/>
      <c r="H19" s="14"/>
      <c r="J19" s="14"/>
    </row>
    <row r="20" spans="2:10" ht="36" x14ac:dyDescent="0.2">
      <c r="B20" s="118" t="s">
        <v>0</v>
      </c>
      <c r="C20" s="116" t="s">
        <v>247</v>
      </c>
      <c r="D20" s="113" t="s">
        <v>518</v>
      </c>
      <c r="E20" s="113" t="s">
        <v>517</v>
      </c>
      <c r="F20" s="113" t="s">
        <v>516</v>
      </c>
      <c r="G20" s="113" t="s">
        <v>515</v>
      </c>
      <c r="H20" s="113" t="s">
        <v>514</v>
      </c>
      <c r="I20" s="113" t="s">
        <v>513</v>
      </c>
      <c r="J20" s="114" t="s">
        <v>366</v>
      </c>
    </row>
    <row r="21" spans="2:10" ht="17.25" customHeight="1" x14ac:dyDescent="0.2">
      <c r="B21" s="91" t="s">
        <v>248</v>
      </c>
      <c r="C21" s="92" t="s">
        <v>249</v>
      </c>
      <c r="D21" s="93">
        <v>0</v>
      </c>
      <c r="E21" s="93">
        <v>-144000</v>
      </c>
      <c r="F21" s="93">
        <v>0</v>
      </c>
      <c r="G21" s="93">
        <v>-4000</v>
      </c>
      <c r="H21" s="93">
        <f t="shared" ref="H21:H32" si="4">SUM(F21-G21)</f>
        <v>4000</v>
      </c>
      <c r="I21" s="94"/>
      <c r="J21" s="95" t="s">
        <v>370</v>
      </c>
    </row>
    <row r="22" spans="2:10" ht="17.25" customHeight="1" x14ac:dyDescent="0.2">
      <c r="B22" s="85" t="s">
        <v>252</v>
      </c>
      <c r="C22" s="75" t="s">
        <v>253</v>
      </c>
      <c r="D22" s="82">
        <v>997977</v>
      </c>
      <c r="E22" s="82">
        <v>964379.19</v>
      </c>
      <c r="F22" s="82">
        <v>0</v>
      </c>
      <c r="G22" s="82">
        <v>0</v>
      </c>
      <c r="H22" s="82">
        <f t="shared" si="4"/>
        <v>0</v>
      </c>
      <c r="I22" s="96"/>
      <c r="J22" s="79" t="s">
        <v>494</v>
      </c>
    </row>
    <row r="23" spans="2:10" ht="17.25" customHeight="1" x14ac:dyDescent="0.2">
      <c r="B23" s="85" t="s">
        <v>254</v>
      </c>
      <c r="C23" s="75" t="s">
        <v>484</v>
      </c>
      <c r="D23" s="82">
        <v>-200000</v>
      </c>
      <c r="E23" s="82">
        <v>-200000</v>
      </c>
      <c r="F23" s="82">
        <v>-200000</v>
      </c>
      <c r="G23" s="82">
        <v>-200000</v>
      </c>
      <c r="H23" s="82">
        <f t="shared" si="4"/>
        <v>0</v>
      </c>
      <c r="I23" s="96"/>
      <c r="J23" s="79" t="s">
        <v>498</v>
      </c>
    </row>
    <row r="24" spans="2:10" ht="17.25" customHeight="1" x14ac:dyDescent="0.2">
      <c r="B24" s="85" t="s">
        <v>255</v>
      </c>
      <c r="C24" s="75" t="s">
        <v>256</v>
      </c>
      <c r="D24" s="82">
        <v>109702</v>
      </c>
      <c r="E24" s="82">
        <v>109701.8</v>
      </c>
      <c r="F24" s="82">
        <v>109702</v>
      </c>
      <c r="G24" s="82">
        <v>109701.8</v>
      </c>
      <c r="H24" s="82">
        <f t="shared" si="4"/>
        <v>0.19999999999708962</v>
      </c>
      <c r="I24" s="96"/>
      <c r="J24" s="79" t="s">
        <v>498</v>
      </c>
    </row>
    <row r="25" spans="2:10" ht="24" x14ac:dyDescent="0.2">
      <c r="B25" s="85" t="s">
        <v>419</v>
      </c>
      <c r="C25" s="75" t="s">
        <v>420</v>
      </c>
      <c r="D25" s="82">
        <v>0</v>
      </c>
      <c r="E25" s="82">
        <v>0</v>
      </c>
      <c r="F25" s="82">
        <v>0</v>
      </c>
      <c r="G25" s="82">
        <v>203674</v>
      </c>
      <c r="H25" s="82">
        <f t="shared" si="4"/>
        <v>-203674</v>
      </c>
      <c r="I25" s="96"/>
      <c r="J25" s="79" t="s">
        <v>496</v>
      </c>
    </row>
    <row r="26" spans="2:10" ht="17.25" customHeight="1" x14ac:dyDescent="0.2">
      <c r="B26" s="85" t="s">
        <v>260</v>
      </c>
      <c r="C26" s="75" t="s">
        <v>482</v>
      </c>
      <c r="D26" s="82">
        <v>1554657</v>
      </c>
      <c r="E26" s="82">
        <v>1554657</v>
      </c>
      <c r="F26" s="82">
        <v>0</v>
      </c>
      <c r="G26" s="82">
        <v>0</v>
      </c>
      <c r="H26" s="82">
        <f t="shared" si="4"/>
        <v>0</v>
      </c>
      <c r="I26" s="96"/>
      <c r="J26" s="79" t="s">
        <v>494</v>
      </c>
    </row>
    <row r="27" spans="2:10" ht="17.25" customHeight="1" x14ac:dyDescent="0.2">
      <c r="B27" s="85" t="s">
        <v>261</v>
      </c>
      <c r="C27" s="75" t="s">
        <v>483</v>
      </c>
      <c r="D27" s="82">
        <v>8169960</v>
      </c>
      <c r="E27" s="82">
        <v>7549817.0899999999</v>
      </c>
      <c r="F27" s="82">
        <v>0</v>
      </c>
      <c r="G27" s="82">
        <v>0</v>
      </c>
      <c r="H27" s="82">
        <f t="shared" si="4"/>
        <v>0</v>
      </c>
      <c r="I27" s="96"/>
      <c r="J27" s="79" t="s">
        <v>494</v>
      </c>
    </row>
    <row r="28" spans="2:10" ht="24" x14ac:dyDescent="0.2">
      <c r="B28" s="85" t="s">
        <v>263</v>
      </c>
      <c r="C28" s="75" t="s">
        <v>264</v>
      </c>
      <c r="D28" s="82">
        <v>-2465000</v>
      </c>
      <c r="E28" s="82">
        <v>0</v>
      </c>
      <c r="F28" s="82">
        <v>0</v>
      </c>
      <c r="G28" s="82">
        <v>0</v>
      </c>
      <c r="H28" s="82">
        <f t="shared" si="4"/>
        <v>0</v>
      </c>
      <c r="I28" s="96"/>
      <c r="J28" s="79" t="s">
        <v>495</v>
      </c>
    </row>
    <row r="29" spans="2:10" ht="17.25" customHeight="1" x14ac:dyDescent="0.2">
      <c r="B29" s="84" t="s">
        <v>265</v>
      </c>
      <c r="C29" s="75" t="s">
        <v>266</v>
      </c>
      <c r="D29" s="82">
        <v>430533</v>
      </c>
      <c r="E29" s="82">
        <v>424423.88</v>
      </c>
      <c r="F29" s="82">
        <v>58591</v>
      </c>
      <c r="G29" s="82">
        <v>52481.57</v>
      </c>
      <c r="H29" s="82">
        <f t="shared" si="4"/>
        <v>6109.43</v>
      </c>
      <c r="I29" s="96"/>
      <c r="J29" s="79" t="s">
        <v>370</v>
      </c>
    </row>
    <row r="30" spans="2:10" ht="17.25" customHeight="1" x14ac:dyDescent="0.2">
      <c r="B30" s="84" t="s">
        <v>270</v>
      </c>
      <c r="C30" s="75" t="s">
        <v>271</v>
      </c>
      <c r="D30" s="82">
        <v>485000</v>
      </c>
      <c r="E30" s="82">
        <v>501985.84</v>
      </c>
      <c r="F30" s="82">
        <v>79554</v>
      </c>
      <c r="G30" s="82">
        <v>79554</v>
      </c>
      <c r="H30" s="82">
        <f t="shared" si="4"/>
        <v>0</v>
      </c>
      <c r="I30" s="96"/>
      <c r="J30" s="79" t="s">
        <v>370</v>
      </c>
    </row>
    <row r="31" spans="2:10" ht="17.25" customHeight="1" x14ac:dyDescent="0.2">
      <c r="B31" s="85" t="s">
        <v>273</v>
      </c>
      <c r="C31" s="75" t="s">
        <v>274</v>
      </c>
      <c r="D31" s="82">
        <v>4300000</v>
      </c>
      <c r="E31" s="82">
        <v>4169257.73</v>
      </c>
      <c r="F31" s="82">
        <v>0</v>
      </c>
      <c r="G31" s="82">
        <v>-33051.33</v>
      </c>
      <c r="H31" s="82">
        <f t="shared" si="4"/>
        <v>33051.33</v>
      </c>
      <c r="I31" s="96"/>
      <c r="J31" s="79" t="s">
        <v>498</v>
      </c>
    </row>
    <row r="32" spans="2:10" ht="17.25" customHeight="1" x14ac:dyDescent="0.2">
      <c r="B32" s="85" t="s">
        <v>275</v>
      </c>
      <c r="C32" s="97" t="s">
        <v>481</v>
      </c>
      <c r="D32" s="82">
        <v>5311041</v>
      </c>
      <c r="E32" s="82">
        <v>5307341.5599999996</v>
      </c>
      <c r="F32" s="82">
        <v>693812</v>
      </c>
      <c r="G32" s="82">
        <v>680113</v>
      </c>
      <c r="H32" s="82">
        <f t="shared" si="4"/>
        <v>13699</v>
      </c>
      <c r="I32" s="96"/>
      <c r="J32" s="79" t="s">
        <v>370</v>
      </c>
    </row>
    <row r="33" spans="2:10" ht="17.25" customHeight="1" x14ac:dyDescent="0.25">
      <c r="B33" s="119" t="s">
        <v>360</v>
      </c>
      <c r="C33" s="120"/>
      <c r="D33" s="63">
        <f>SUM(D21:D32)</f>
        <v>18693870</v>
      </c>
      <c r="E33" s="63">
        <f>SUM(E21:E32)</f>
        <v>20237564.09</v>
      </c>
      <c r="F33" s="63">
        <f>SUM(F21:F32)</f>
        <v>741659</v>
      </c>
      <c r="G33" s="63">
        <f>SUM(G21:G32)</f>
        <v>888473.04</v>
      </c>
      <c r="H33" s="63">
        <f>SUM(H21:H32)</f>
        <v>-146814.03999999998</v>
      </c>
      <c r="I33" s="71"/>
      <c r="J33" s="64"/>
    </row>
    <row r="34" spans="2:10" ht="17.25" customHeight="1" x14ac:dyDescent="0.2">
      <c r="B34" s="14"/>
      <c r="C34" s="14"/>
      <c r="E34" s="14"/>
      <c r="F34" s="14"/>
      <c r="G34" s="14"/>
      <c r="H34" s="14"/>
      <c r="J34" s="14"/>
    </row>
    <row r="35" spans="2:10" ht="17.25" customHeight="1" x14ac:dyDescent="0.2">
      <c r="B35" s="14"/>
      <c r="C35" s="14"/>
      <c r="E35" s="14"/>
      <c r="F35" s="14"/>
      <c r="G35" s="14"/>
      <c r="H35" s="14"/>
      <c r="J35" s="14"/>
    </row>
    <row r="36" spans="2:10" ht="17.25" customHeight="1" x14ac:dyDescent="0.2"/>
    <row r="37" spans="2:10" ht="17.25" customHeight="1" x14ac:dyDescent="0.2"/>
    <row r="38" spans="2:10" ht="17.25" customHeight="1" x14ac:dyDescent="0.2"/>
    <row r="39" spans="2:10" ht="17.25" customHeight="1" x14ac:dyDescent="0.2"/>
    <row r="40" spans="2:10" ht="17.25" customHeight="1" x14ac:dyDescent="0.2"/>
    <row r="41" spans="2:10" ht="17.25" customHeight="1" x14ac:dyDescent="0.2"/>
    <row r="42" spans="2:10" ht="17.25" customHeight="1" x14ac:dyDescent="0.2"/>
    <row r="43" spans="2:10" ht="17.25" customHeight="1" x14ac:dyDescent="0.2"/>
    <row r="44" spans="2:10" ht="17.25" customHeight="1" x14ac:dyDescent="0.2"/>
    <row r="45" spans="2:10" ht="17.25" customHeight="1" x14ac:dyDescent="0.2"/>
    <row r="46" spans="2:10" ht="17.25" customHeight="1" x14ac:dyDescent="0.2"/>
    <row r="47" spans="2:10" ht="17.25" customHeight="1" x14ac:dyDescent="0.2"/>
    <row r="48" spans="2:10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</sheetData>
  <mergeCells count="2">
    <mergeCell ref="B33:C33"/>
    <mergeCell ref="B14:C14"/>
  </mergeCells>
  <pageMargins left="0.51181102362204722" right="0.31496062992125984" top="0.55118110236220474" bottom="0.55118110236220474" header="0.31496062992125984" footer="0.31496062992125984"/>
  <pageSetup paperSize="9" fitToHeight="0" orientation="landscape" r:id="rId1"/>
  <headerFooter>
    <oddFooter>&amp;LSag 15-3356 / Dok 16423-16</oddFooter>
  </headerFooter>
  <rowBreaks count="1" manualBreakCount="1">
    <brk id="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opLeftCell="B1" workbookViewId="0">
      <selection activeCell="J1" sqref="J1:J1048576"/>
    </sheetView>
  </sheetViews>
  <sheetFormatPr defaultColWidth="8.5703125" defaultRowHeight="12" x14ac:dyDescent="0.2"/>
  <cols>
    <col min="1" max="1" width="0" style="5" hidden="1" customWidth="1"/>
    <col min="2" max="2" width="7.42578125" style="5" customWidth="1"/>
    <col min="3" max="3" width="42.7109375" style="5" customWidth="1"/>
    <col min="4" max="4" width="12.28515625" style="5" customWidth="1"/>
    <col min="5" max="5" width="12.42578125" style="5" customWidth="1"/>
    <col min="6" max="6" width="10.7109375" style="5" customWidth="1"/>
    <col min="7" max="7" width="9.85546875" style="5" customWidth="1"/>
    <col min="8" max="8" width="9.7109375" style="5" customWidth="1"/>
    <col min="9" max="9" width="10.42578125" style="5" customWidth="1"/>
    <col min="10" max="10" width="20.7109375" style="5" customWidth="1"/>
    <col min="11" max="16384" width="8.5703125" style="5"/>
  </cols>
  <sheetData>
    <row r="1" spans="1:10" ht="17.25" customHeight="1" x14ac:dyDescent="0.2"/>
    <row r="2" spans="1:10" ht="17.25" customHeight="1" x14ac:dyDescent="0.2">
      <c r="A2" s="2"/>
      <c r="B2" s="121" t="s">
        <v>0</v>
      </c>
      <c r="C2" s="115" t="s">
        <v>277</v>
      </c>
      <c r="D2" s="123" t="s">
        <v>518</v>
      </c>
      <c r="E2" s="123" t="s">
        <v>517</v>
      </c>
      <c r="F2" s="123" t="s">
        <v>516</v>
      </c>
      <c r="G2" s="123" t="s">
        <v>515</v>
      </c>
      <c r="H2" s="123" t="s">
        <v>514</v>
      </c>
      <c r="I2" s="123" t="s">
        <v>513</v>
      </c>
      <c r="J2" s="59" t="s">
        <v>366</v>
      </c>
    </row>
    <row r="3" spans="1:10" ht="17.25" customHeight="1" x14ac:dyDescent="0.2">
      <c r="A3" s="3"/>
      <c r="B3" s="122"/>
      <c r="C3" s="60" t="s">
        <v>278</v>
      </c>
      <c r="D3" s="124"/>
      <c r="E3" s="124"/>
      <c r="F3" s="124"/>
      <c r="G3" s="124"/>
      <c r="H3" s="124"/>
      <c r="I3" s="124"/>
      <c r="J3" s="61"/>
    </row>
    <row r="4" spans="1:10" ht="17.25" customHeight="1" x14ac:dyDescent="0.2">
      <c r="A4" s="4"/>
      <c r="B4" s="81" t="s">
        <v>279</v>
      </c>
      <c r="C4" s="75" t="s">
        <v>280</v>
      </c>
      <c r="D4" s="82">
        <v>-50000000</v>
      </c>
      <c r="E4" s="82">
        <v>27961.16</v>
      </c>
      <c r="F4" s="82">
        <v>-5000000</v>
      </c>
      <c r="G4" s="82">
        <v>341013</v>
      </c>
      <c r="H4" s="82">
        <f t="shared" ref="H4:H13" si="0">SUM(F4-G4)</f>
        <v>-5341013</v>
      </c>
      <c r="I4" s="75"/>
      <c r="J4" s="79"/>
    </row>
    <row r="5" spans="1:10" ht="17.25" hidden="1" customHeight="1" x14ac:dyDescent="0.2">
      <c r="A5" s="4"/>
      <c r="B5" s="98" t="s">
        <v>281</v>
      </c>
      <c r="C5" s="75" t="s">
        <v>282</v>
      </c>
      <c r="D5" s="82">
        <v>0</v>
      </c>
      <c r="E5" s="82">
        <v>108518.44</v>
      </c>
      <c r="F5" s="82">
        <v>0</v>
      </c>
      <c r="G5" s="82">
        <v>0</v>
      </c>
      <c r="H5" s="82">
        <f t="shared" si="0"/>
        <v>0</v>
      </c>
      <c r="I5" s="75"/>
      <c r="J5" s="79"/>
    </row>
    <row r="6" spans="1:10" ht="17.25" customHeight="1" x14ac:dyDescent="0.2">
      <c r="A6" s="4"/>
      <c r="B6" s="98" t="s">
        <v>283</v>
      </c>
      <c r="C6" s="75" t="s">
        <v>284</v>
      </c>
      <c r="D6" s="82">
        <v>0</v>
      </c>
      <c r="E6" s="82">
        <v>24151.599999999999</v>
      </c>
      <c r="F6" s="82">
        <v>0</v>
      </c>
      <c r="G6" s="82">
        <v>84211.6</v>
      </c>
      <c r="H6" s="82">
        <f t="shared" si="0"/>
        <v>-84211.6</v>
      </c>
      <c r="I6" s="75"/>
      <c r="J6" s="79"/>
    </row>
    <row r="7" spans="1:10" ht="17.25" hidden="1" customHeight="1" x14ac:dyDescent="0.2">
      <c r="A7" s="4"/>
      <c r="B7" s="98" t="s">
        <v>285</v>
      </c>
      <c r="C7" s="75" t="s">
        <v>286</v>
      </c>
      <c r="D7" s="82">
        <v>0</v>
      </c>
      <c r="E7" s="82">
        <v>-808508.15</v>
      </c>
      <c r="F7" s="82">
        <v>0</v>
      </c>
      <c r="G7" s="82">
        <v>0</v>
      </c>
      <c r="H7" s="82">
        <f t="shared" si="0"/>
        <v>0</v>
      </c>
      <c r="I7" s="75"/>
      <c r="J7" s="79"/>
    </row>
    <row r="8" spans="1:10" ht="17.25" customHeight="1" x14ac:dyDescent="0.2">
      <c r="A8" s="4"/>
      <c r="B8" s="98" t="s">
        <v>287</v>
      </c>
      <c r="C8" s="75" t="s">
        <v>288</v>
      </c>
      <c r="D8" s="82">
        <v>0</v>
      </c>
      <c r="E8" s="82">
        <v>-1628841.81</v>
      </c>
      <c r="F8" s="82">
        <v>0</v>
      </c>
      <c r="G8" s="82">
        <v>-416202.25</v>
      </c>
      <c r="H8" s="82">
        <f t="shared" si="0"/>
        <v>416202.25</v>
      </c>
      <c r="I8" s="75"/>
      <c r="J8" s="79"/>
    </row>
    <row r="9" spans="1:10" ht="17.25" hidden="1" customHeight="1" x14ac:dyDescent="0.2">
      <c r="A9" s="4"/>
      <c r="B9" s="98" t="s">
        <v>289</v>
      </c>
      <c r="C9" s="75" t="s">
        <v>290</v>
      </c>
      <c r="D9" s="82">
        <v>0</v>
      </c>
      <c r="E9" s="82">
        <v>-3241872.21</v>
      </c>
      <c r="F9" s="82">
        <v>0</v>
      </c>
      <c r="G9" s="82">
        <v>0</v>
      </c>
      <c r="H9" s="82">
        <f t="shared" si="0"/>
        <v>0</v>
      </c>
      <c r="I9" s="75"/>
      <c r="J9" s="79"/>
    </row>
    <row r="10" spans="1:10" ht="17.25" customHeight="1" x14ac:dyDescent="0.2">
      <c r="A10" s="4"/>
      <c r="B10" s="98" t="s">
        <v>291</v>
      </c>
      <c r="C10" s="75" t="s">
        <v>292</v>
      </c>
      <c r="D10" s="82">
        <v>0</v>
      </c>
      <c r="E10" s="82">
        <v>-232761.99</v>
      </c>
      <c r="F10" s="82">
        <v>0</v>
      </c>
      <c r="G10" s="82">
        <v>-159195</v>
      </c>
      <c r="H10" s="82">
        <f t="shared" si="0"/>
        <v>159195</v>
      </c>
      <c r="I10" s="75"/>
      <c r="J10" s="79"/>
    </row>
    <row r="11" spans="1:10" ht="17.25" customHeight="1" x14ac:dyDescent="0.2">
      <c r="A11" s="4"/>
      <c r="B11" s="98" t="s">
        <v>293</v>
      </c>
      <c r="C11" s="75" t="s">
        <v>294</v>
      </c>
      <c r="D11" s="82">
        <v>0</v>
      </c>
      <c r="E11" s="82">
        <v>-1148112.99</v>
      </c>
      <c r="F11" s="82">
        <v>0</v>
      </c>
      <c r="G11" s="82">
        <v>4320</v>
      </c>
      <c r="H11" s="82">
        <f t="shared" si="0"/>
        <v>-4320</v>
      </c>
      <c r="I11" s="75"/>
      <c r="J11" s="79"/>
    </row>
    <row r="12" spans="1:10" ht="17.25" customHeight="1" x14ac:dyDescent="0.2">
      <c r="A12" s="4"/>
      <c r="B12" s="98" t="s">
        <v>295</v>
      </c>
      <c r="C12" s="75" t="s">
        <v>296</v>
      </c>
      <c r="D12" s="82">
        <v>0</v>
      </c>
      <c r="E12" s="82">
        <v>-444549.45</v>
      </c>
      <c r="F12" s="82">
        <v>0</v>
      </c>
      <c r="G12" s="82">
        <v>3860</v>
      </c>
      <c r="H12" s="82">
        <f t="shared" si="0"/>
        <v>-3860</v>
      </c>
      <c r="I12" s="75"/>
      <c r="J12" s="79"/>
    </row>
    <row r="13" spans="1:10" ht="17.25" customHeight="1" x14ac:dyDescent="0.2">
      <c r="A13" s="4"/>
      <c r="B13" s="98" t="s">
        <v>297</v>
      </c>
      <c r="C13" s="75" t="s">
        <v>298</v>
      </c>
      <c r="D13" s="82">
        <v>0</v>
      </c>
      <c r="E13" s="82">
        <v>3500</v>
      </c>
      <c r="F13" s="82">
        <v>0</v>
      </c>
      <c r="G13" s="82">
        <v>3500</v>
      </c>
      <c r="H13" s="82">
        <f t="shared" si="0"/>
        <v>-3500</v>
      </c>
      <c r="I13" s="75"/>
      <c r="J13" s="79"/>
    </row>
    <row r="14" spans="1:10" ht="17.25" customHeight="1" x14ac:dyDescent="0.2">
      <c r="A14" s="4"/>
      <c r="B14" s="98" t="s">
        <v>301</v>
      </c>
      <c r="C14" s="75" t="s">
        <v>302</v>
      </c>
      <c r="D14" s="82">
        <v>0</v>
      </c>
      <c r="E14" s="82">
        <v>-144387.99</v>
      </c>
      <c r="F14" s="82">
        <v>0</v>
      </c>
      <c r="G14" s="82">
        <v>-193993.88</v>
      </c>
      <c r="H14" s="82">
        <f t="shared" ref="H14:H28" si="1">SUM(F14-G14)</f>
        <v>193993.88</v>
      </c>
      <c r="I14" s="75"/>
      <c r="J14" s="79"/>
    </row>
    <row r="15" spans="1:10" ht="17.25" customHeight="1" x14ac:dyDescent="0.2">
      <c r="A15" s="4"/>
      <c r="B15" s="98" t="s">
        <v>303</v>
      </c>
      <c r="C15" s="75" t="s">
        <v>304</v>
      </c>
      <c r="D15" s="82">
        <v>0</v>
      </c>
      <c r="E15" s="82">
        <v>-2767600.78</v>
      </c>
      <c r="F15" s="82">
        <v>0</v>
      </c>
      <c r="G15" s="82">
        <v>-912543.96</v>
      </c>
      <c r="H15" s="82">
        <f t="shared" si="1"/>
        <v>912543.96</v>
      </c>
      <c r="I15" s="75"/>
      <c r="J15" s="79"/>
    </row>
    <row r="16" spans="1:10" ht="17.25" customHeight="1" x14ac:dyDescent="0.2">
      <c r="A16" s="4"/>
      <c r="B16" s="98" t="s">
        <v>305</v>
      </c>
      <c r="C16" s="75" t="s">
        <v>306</v>
      </c>
      <c r="D16" s="82">
        <v>0</v>
      </c>
      <c r="E16" s="82">
        <v>-2543415.36</v>
      </c>
      <c r="F16" s="82">
        <v>0</v>
      </c>
      <c r="G16" s="82">
        <v>-673195.62</v>
      </c>
      <c r="H16" s="82">
        <f t="shared" si="1"/>
        <v>673195.62</v>
      </c>
      <c r="I16" s="75"/>
      <c r="J16" s="79"/>
    </row>
    <row r="17" spans="1:10" ht="17.100000000000001" customHeight="1" x14ac:dyDescent="0.2">
      <c r="A17" s="4"/>
      <c r="B17" s="98" t="s">
        <v>312</v>
      </c>
      <c r="C17" s="75" t="s">
        <v>313</v>
      </c>
      <c r="D17" s="82">
        <v>0</v>
      </c>
      <c r="E17" s="82">
        <v>-1994458.53</v>
      </c>
      <c r="F17" s="82">
        <v>0</v>
      </c>
      <c r="G17" s="82">
        <v>-213679</v>
      </c>
      <c r="H17" s="82">
        <f t="shared" si="1"/>
        <v>213679</v>
      </c>
      <c r="I17" s="75"/>
      <c r="J17" s="79"/>
    </row>
    <row r="18" spans="1:10" ht="17.25" hidden="1" customHeight="1" x14ac:dyDescent="0.2">
      <c r="A18" s="4"/>
      <c r="B18" s="98" t="s">
        <v>314</v>
      </c>
      <c r="C18" s="75" t="s">
        <v>315</v>
      </c>
      <c r="D18" s="82">
        <v>0</v>
      </c>
      <c r="E18" s="82">
        <v>0</v>
      </c>
      <c r="F18" s="82">
        <v>0</v>
      </c>
      <c r="G18" s="82">
        <v>0</v>
      </c>
      <c r="H18" s="82">
        <f t="shared" si="1"/>
        <v>0</v>
      </c>
      <c r="I18" s="75"/>
      <c r="J18" s="79"/>
    </row>
    <row r="19" spans="1:10" ht="17.25" customHeight="1" x14ac:dyDescent="0.2">
      <c r="A19" s="4"/>
      <c r="B19" s="98" t="s">
        <v>317</v>
      </c>
      <c r="C19" s="75" t="s">
        <v>318</v>
      </c>
      <c r="D19" s="82">
        <v>0</v>
      </c>
      <c r="E19" s="82">
        <v>-238564</v>
      </c>
      <c r="F19" s="82">
        <v>0</v>
      </c>
      <c r="G19" s="82">
        <v>-162904</v>
      </c>
      <c r="H19" s="82">
        <f t="shared" si="1"/>
        <v>162904</v>
      </c>
      <c r="I19" s="75"/>
      <c r="J19" s="79"/>
    </row>
    <row r="20" spans="1:10" ht="17.25" customHeight="1" x14ac:dyDescent="0.2">
      <c r="A20" s="4"/>
      <c r="B20" s="98" t="s">
        <v>319</v>
      </c>
      <c r="C20" s="75" t="s">
        <v>320</v>
      </c>
      <c r="D20" s="82">
        <v>0</v>
      </c>
      <c r="E20" s="82">
        <v>-454141.2</v>
      </c>
      <c r="F20" s="82">
        <v>0</v>
      </c>
      <c r="G20" s="82">
        <v>-477681.2</v>
      </c>
      <c r="H20" s="82">
        <f t="shared" si="1"/>
        <v>477681.2</v>
      </c>
      <c r="I20" s="75"/>
      <c r="J20" s="79"/>
    </row>
    <row r="21" spans="1:10" ht="17.25" customHeight="1" x14ac:dyDescent="0.2">
      <c r="A21" s="4"/>
      <c r="B21" s="98" t="s">
        <v>321</v>
      </c>
      <c r="C21" s="75" t="s">
        <v>322</v>
      </c>
      <c r="D21" s="82">
        <v>0</v>
      </c>
      <c r="E21" s="82">
        <v>-518590.1</v>
      </c>
      <c r="F21" s="82">
        <v>0</v>
      </c>
      <c r="G21" s="82">
        <v>-539963</v>
      </c>
      <c r="H21" s="82">
        <f t="shared" si="1"/>
        <v>539963</v>
      </c>
      <c r="I21" s="75"/>
      <c r="J21" s="79"/>
    </row>
    <row r="22" spans="1:10" ht="17.25" customHeight="1" x14ac:dyDescent="0.2">
      <c r="A22" s="4"/>
      <c r="B22" s="98" t="s">
        <v>323</v>
      </c>
      <c r="C22" s="75" t="s">
        <v>324</v>
      </c>
      <c r="D22" s="82">
        <v>0</v>
      </c>
      <c r="E22" s="82">
        <v>-656918.43999999994</v>
      </c>
      <c r="F22" s="82">
        <v>0</v>
      </c>
      <c r="G22" s="82">
        <v>3715</v>
      </c>
      <c r="H22" s="82">
        <f t="shared" si="1"/>
        <v>-3715</v>
      </c>
      <c r="I22" s="75"/>
      <c r="J22" s="79"/>
    </row>
    <row r="23" spans="1:10" ht="17.25" hidden="1" customHeight="1" x14ac:dyDescent="0.2">
      <c r="A23" s="4"/>
      <c r="B23" s="98" t="s">
        <v>325</v>
      </c>
      <c r="C23" s="75" t="s">
        <v>326</v>
      </c>
      <c r="D23" s="82">
        <v>350000</v>
      </c>
      <c r="E23" s="82">
        <v>449510</v>
      </c>
      <c r="F23" s="82">
        <v>0</v>
      </c>
      <c r="G23" s="82">
        <v>0</v>
      </c>
      <c r="H23" s="82">
        <f t="shared" si="1"/>
        <v>0</v>
      </c>
      <c r="I23" s="75"/>
      <c r="J23" s="79"/>
    </row>
    <row r="24" spans="1:10" ht="17.25" hidden="1" customHeight="1" x14ac:dyDescent="0.2">
      <c r="A24" s="4"/>
      <c r="B24" s="98" t="s">
        <v>327</v>
      </c>
      <c r="C24" s="75" t="s">
        <v>328</v>
      </c>
      <c r="D24" s="82">
        <v>1865000</v>
      </c>
      <c r="E24" s="82">
        <v>1864530</v>
      </c>
      <c r="F24" s="82">
        <v>0</v>
      </c>
      <c r="G24" s="82">
        <v>0</v>
      </c>
      <c r="H24" s="82">
        <f t="shared" si="1"/>
        <v>0</v>
      </c>
      <c r="I24" s="75"/>
      <c r="J24" s="79"/>
    </row>
    <row r="25" spans="1:10" ht="17.25" customHeight="1" x14ac:dyDescent="0.2">
      <c r="A25" s="4"/>
      <c r="B25" s="98" t="s">
        <v>329</v>
      </c>
      <c r="C25" s="75" t="s">
        <v>330</v>
      </c>
      <c r="D25" s="82">
        <v>0</v>
      </c>
      <c r="E25" s="82">
        <v>32473.46</v>
      </c>
      <c r="F25" s="82">
        <v>0</v>
      </c>
      <c r="G25" s="82">
        <v>-212527</v>
      </c>
      <c r="H25" s="82">
        <f t="shared" si="1"/>
        <v>212527</v>
      </c>
      <c r="I25" s="75"/>
      <c r="J25" s="79"/>
    </row>
    <row r="26" spans="1:10" ht="17.25" customHeight="1" x14ac:dyDescent="0.2">
      <c r="A26" s="4"/>
      <c r="B26" s="98" t="s">
        <v>331</v>
      </c>
      <c r="C26" s="75" t="s">
        <v>332</v>
      </c>
      <c r="D26" s="82">
        <v>0</v>
      </c>
      <c r="E26" s="82">
        <v>-220000</v>
      </c>
      <c r="F26" s="82">
        <v>0</v>
      </c>
      <c r="G26" s="82">
        <v>-220000</v>
      </c>
      <c r="H26" s="82">
        <f t="shared" si="1"/>
        <v>220000</v>
      </c>
      <c r="I26" s="75"/>
      <c r="J26" s="79"/>
    </row>
    <row r="27" spans="1:10" ht="17.25" customHeight="1" x14ac:dyDescent="0.2">
      <c r="A27" s="4"/>
      <c r="B27" s="98" t="s">
        <v>333</v>
      </c>
      <c r="C27" s="75" t="s">
        <v>334</v>
      </c>
      <c r="D27" s="82">
        <v>0</v>
      </c>
      <c r="E27" s="82">
        <v>-2109675.33</v>
      </c>
      <c r="F27" s="82">
        <v>0</v>
      </c>
      <c r="G27" s="82">
        <v>-190380.7</v>
      </c>
      <c r="H27" s="82">
        <f t="shared" si="1"/>
        <v>190380.7</v>
      </c>
      <c r="I27" s="75"/>
      <c r="J27" s="79"/>
    </row>
    <row r="28" spans="1:10" ht="17.25" customHeight="1" x14ac:dyDescent="0.2">
      <c r="A28" s="4"/>
      <c r="B28" s="98" t="s">
        <v>338</v>
      </c>
      <c r="C28" s="75" t="s">
        <v>337</v>
      </c>
      <c r="D28" s="82">
        <v>0</v>
      </c>
      <c r="E28" s="82">
        <v>-770100</v>
      </c>
      <c r="F28" s="82">
        <v>0</v>
      </c>
      <c r="G28" s="82">
        <v>0</v>
      </c>
      <c r="H28" s="82">
        <f t="shared" si="1"/>
        <v>0</v>
      </c>
      <c r="I28" s="75"/>
      <c r="J28" s="79"/>
    </row>
    <row r="29" spans="1:10" ht="17.25" customHeight="1" x14ac:dyDescent="0.25">
      <c r="A29" s="4"/>
      <c r="B29" s="119" t="s">
        <v>360</v>
      </c>
      <c r="C29" s="120"/>
      <c r="D29" s="63">
        <f>SUM(D4:D28)</f>
        <v>-47785000</v>
      </c>
      <c r="E29" s="63">
        <f>SUM(E4:E28)</f>
        <v>-17411853.669999994</v>
      </c>
      <c r="F29" s="63">
        <f>SUM(F4:F28)</f>
        <v>-5000000</v>
      </c>
      <c r="G29" s="63">
        <f>SUM(G4:G28)</f>
        <v>-3931646.0100000002</v>
      </c>
      <c r="H29" s="63">
        <f>SUM(H4:H28)</f>
        <v>-1068353.9899999995</v>
      </c>
      <c r="I29" s="62">
        <v>0</v>
      </c>
      <c r="J29" s="64"/>
    </row>
    <row r="30" spans="1:10" ht="17.25" customHeight="1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10" ht="17.25" customHeight="1" x14ac:dyDescent="0.25"/>
    <row r="32" spans="1:10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  <row r="91" ht="17.25" customHeight="1" x14ac:dyDescent="0.2"/>
    <row r="92" ht="17.25" customHeight="1" x14ac:dyDescent="0.2"/>
    <row r="93" ht="17.25" customHeight="1" x14ac:dyDescent="0.2"/>
    <row r="94" ht="17.25" customHeight="1" x14ac:dyDescent="0.2"/>
    <row r="95" ht="17.25" customHeight="1" x14ac:dyDescent="0.2"/>
    <row r="96" ht="17.25" customHeight="1" x14ac:dyDescent="0.2"/>
    <row r="97" ht="17.25" customHeight="1" x14ac:dyDescent="0.2"/>
    <row r="98" ht="17.25" customHeight="1" x14ac:dyDescent="0.2"/>
    <row r="99" ht="17.25" customHeight="1" x14ac:dyDescent="0.2"/>
    <row r="100" ht="17.25" customHeight="1" x14ac:dyDescent="0.2"/>
    <row r="101" ht="17.25" customHeight="1" x14ac:dyDescent="0.2"/>
    <row r="102" ht="17.25" customHeight="1" x14ac:dyDescent="0.2"/>
    <row r="103" ht="17.25" customHeight="1" x14ac:dyDescent="0.2"/>
    <row r="104" ht="17.25" customHeight="1" x14ac:dyDescent="0.2"/>
    <row r="105" ht="17.25" customHeight="1" x14ac:dyDescent="0.2"/>
    <row r="106" ht="17.25" customHeight="1" x14ac:dyDescent="0.2"/>
    <row r="107" ht="17.25" customHeight="1" x14ac:dyDescent="0.2"/>
    <row r="108" ht="17.25" customHeight="1" x14ac:dyDescent="0.2"/>
    <row r="109" ht="17.25" customHeight="1" x14ac:dyDescent="0.2"/>
    <row r="110" ht="17.25" customHeight="1" x14ac:dyDescent="0.2"/>
  </sheetData>
  <mergeCells count="8">
    <mergeCell ref="B29:C29"/>
    <mergeCell ref="B2:B3"/>
    <mergeCell ref="I2:I3"/>
    <mergeCell ref="D2:D3"/>
    <mergeCell ref="E2:E3"/>
    <mergeCell ref="F2:F3"/>
    <mergeCell ref="G2:G3"/>
    <mergeCell ref="H2:H3"/>
  </mergeCells>
  <pageMargins left="0.51181102362204722" right="0.31496062992125984" top="0.55118110236220474" bottom="0.55118110236220474" header="0.31496062992125984" footer="0.31496062992125984"/>
  <pageSetup paperSize="9" orientation="landscape" r:id="rId1"/>
  <headerFooter>
    <oddFooter>&amp;LSag 15-3356 / Dok 16423-16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opLeftCell="B1" workbookViewId="0">
      <selection activeCell="J1" sqref="J1:J1048576"/>
    </sheetView>
  </sheetViews>
  <sheetFormatPr defaultColWidth="8.5703125" defaultRowHeight="12" x14ac:dyDescent="0.2"/>
  <cols>
    <col min="1" max="1" width="0" style="5" hidden="1" customWidth="1"/>
    <col min="2" max="2" width="7.42578125" style="5" customWidth="1"/>
    <col min="3" max="3" width="42.7109375" style="5" customWidth="1"/>
    <col min="4" max="4" width="12.28515625" style="5" customWidth="1"/>
    <col min="5" max="5" width="12.42578125" style="5" customWidth="1"/>
    <col min="6" max="6" width="10.7109375" style="5" customWidth="1"/>
    <col min="7" max="7" width="9.85546875" style="5" customWidth="1"/>
    <col min="8" max="8" width="9.7109375" style="5" customWidth="1"/>
    <col min="9" max="9" width="10.42578125" style="5" customWidth="1"/>
    <col min="10" max="10" width="20.7109375" style="5" customWidth="1"/>
    <col min="11" max="16384" width="8.5703125" style="5"/>
  </cols>
  <sheetData>
    <row r="1" spans="1:10" ht="17.25" customHeight="1" x14ac:dyDescent="0.2"/>
    <row r="2" spans="1:10" ht="17.25" customHeight="1" x14ac:dyDescent="0.2">
      <c r="A2" s="2"/>
      <c r="B2" s="121" t="s">
        <v>0</v>
      </c>
      <c r="C2" s="115" t="s">
        <v>277</v>
      </c>
      <c r="D2" s="123" t="s">
        <v>518</v>
      </c>
      <c r="E2" s="123" t="s">
        <v>517</v>
      </c>
      <c r="F2" s="123" t="s">
        <v>516</v>
      </c>
      <c r="G2" s="123" t="s">
        <v>515</v>
      </c>
      <c r="H2" s="123" t="s">
        <v>514</v>
      </c>
      <c r="I2" s="123" t="s">
        <v>513</v>
      </c>
      <c r="J2" s="59" t="s">
        <v>366</v>
      </c>
    </row>
    <row r="3" spans="1:10" ht="17.25" customHeight="1" x14ac:dyDescent="0.2">
      <c r="A3" s="3"/>
      <c r="B3" s="122"/>
      <c r="C3" s="60" t="s">
        <v>339</v>
      </c>
      <c r="D3" s="124"/>
      <c r="E3" s="124"/>
      <c r="F3" s="124"/>
      <c r="G3" s="124"/>
      <c r="H3" s="124"/>
      <c r="I3" s="124"/>
      <c r="J3" s="61"/>
    </row>
    <row r="4" spans="1:10" ht="17.25" customHeight="1" x14ac:dyDescent="0.2">
      <c r="A4" s="4"/>
      <c r="B4" s="84" t="s">
        <v>340</v>
      </c>
      <c r="C4" s="75" t="s">
        <v>341</v>
      </c>
      <c r="D4" s="82">
        <v>0</v>
      </c>
      <c r="E4" s="82">
        <v>965179.64</v>
      </c>
      <c r="F4" s="82">
        <v>300000</v>
      </c>
      <c r="G4" s="82">
        <v>216193</v>
      </c>
      <c r="H4" s="82">
        <f t="shared" ref="H4:H7" si="0">SUM(F4-G4)</f>
        <v>83807</v>
      </c>
      <c r="I4" s="75"/>
      <c r="J4" s="79" t="s">
        <v>449</v>
      </c>
    </row>
    <row r="5" spans="1:10" ht="17.25" customHeight="1" x14ac:dyDescent="0.2">
      <c r="A5" s="4"/>
      <c r="B5" s="84" t="s">
        <v>287</v>
      </c>
      <c r="C5" s="75" t="s">
        <v>476</v>
      </c>
      <c r="D5" s="82">
        <v>0</v>
      </c>
      <c r="E5" s="82">
        <v>5678482.75</v>
      </c>
      <c r="F5" s="82">
        <v>1371730</v>
      </c>
      <c r="G5" s="82">
        <v>442716</v>
      </c>
      <c r="H5" s="82">
        <f t="shared" si="0"/>
        <v>929014</v>
      </c>
      <c r="I5" s="75"/>
      <c r="J5" s="79" t="s">
        <v>449</v>
      </c>
    </row>
    <row r="6" spans="1:10" ht="17.25" customHeight="1" x14ac:dyDescent="0.2">
      <c r="A6" s="4"/>
      <c r="B6" s="84" t="s">
        <v>297</v>
      </c>
      <c r="C6" s="75" t="s">
        <v>298</v>
      </c>
      <c r="D6" s="82">
        <v>0</v>
      </c>
      <c r="E6" s="82">
        <v>1439346.79</v>
      </c>
      <c r="F6" s="82">
        <v>1800000</v>
      </c>
      <c r="G6" s="82">
        <v>961016</v>
      </c>
      <c r="H6" s="82">
        <f t="shared" si="0"/>
        <v>838984</v>
      </c>
      <c r="I6" s="75"/>
      <c r="J6" s="79" t="s">
        <v>449</v>
      </c>
    </row>
    <row r="7" spans="1:10" ht="17.25" customHeight="1" x14ac:dyDescent="0.2">
      <c r="A7" s="4"/>
      <c r="B7" s="84" t="s">
        <v>299</v>
      </c>
      <c r="C7" s="75" t="s">
        <v>300</v>
      </c>
      <c r="D7" s="82">
        <v>2680000</v>
      </c>
      <c r="E7" s="82">
        <v>2627736.7000000002</v>
      </c>
      <c r="F7" s="82">
        <v>71214</v>
      </c>
      <c r="G7" s="82">
        <v>15719</v>
      </c>
      <c r="H7" s="82">
        <f t="shared" si="0"/>
        <v>55495</v>
      </c>
      <c r="I7" s="75"/>
      <c r="J7" s="79" t="s">
        <v>449</v>
      </c>
    </row>
    <row r="8" spans="1:10" ht="17.25" hidden="1" customHeight="1" x14ac:dyDescent="0.2">
      <c r="A8" s="4"/>
      <c r="B8" s="84" t="s">
        <v>342</v>
      </c>
      <c r="C8" s="75" t="s">
        <v>343</v>
      </c>
      <c r="D8" s="82">
        <v>7332000</v>
      </c>
      <c r="E8" s="82">
        <v>585170.57999999996</v>
      </c>
      <c r="F8" s="82">
        <v>0</v>
      </c>
      <c r="G8" s="82">
        <v>0</v>
      </c>
      <c r="H8" s="82">
        <f t="shared" ref="H8:H13" si="1">SUM(F8-G8)</f>
        <v>0</v>
      </c>
      <c r="I8" s="75"/>
      <c r="J8" s="79" t="s">
        <v>449</v>
      </c>
    </row>
    <row r="9" spans="1:10" ht="17.25" hidden="1" customHeight="1" x14ac:dyDescent="0.2">
      <c r="A9" s="4"/>
      <c r="B9" s="84" t="s">
        <v>344</v>
      </c>
      <c r="C9" s="75" t="s">
        <v>343</v>
      </c>
      <c r="D9" s="82">
        <v>5300000</v>
      </c>
      <c r="E9" s="82">
        <v>217065.55</v>
      </c>
      <c r="F9" s="82">
        <v>0</v>
      </c>
      <c r="G9" s="82">
        <v>0</v>
      </c>
      <c r="H9" s="82">
        <f t="shared" si="1"/>
        <v>0</v>
      </c>
      <c r="I9" s="75"/>
      <c r="J9" s="79" t="s">
        <v>449</v>
      </c>
    </row>
    <row r="10" spans="1:10" ht="17.25" hidden="1" customHeight="1" x14ac:dyDescent="0.2">
      <c r="A10" s="4"/>
      <c r="B10" s="85" t="s">
        <v>345</v>
      </c>
      <c r="C10" s="75" t="s">
        <v>343</v>
      </c>
      <c r="D10" s="82">
        <v>0</v>
      </c>
      <c r="E10" s="82">
        <v>36350.11</v>
      </c>
      <c r="F10" s="82">
        <v>0</v>
      </c>
      <c r="G10" s="82">
        <v>0</v>
      </c>
      <c r="H10" s="82">
        <f t="shared" si="1"/>
        <v>0</v>
      </c>
      <c r="I10" s="75"/>
      <c r="J10" s="79" t="s">
        <v>449</v>
      </c>
    </row>
    <row r="11" spans="1:10" ht="17.25" customHeight="1" x14ac:dyDescent="0.2">
      <c r="A11" s="4"/>
      <c r="B11" s="84" t="s">
        <v>346</v>
      </c>
      <c r="C11" s="75" t="s">
        <v>347</v>
      </c>
      <c r="D11" s="82">
        <v>0</v>
      </c>
      <c r="E11" s="82">
        <v>2436737.38</v>
      </c>
      <c r="F11" s="82">
        <v>1500000</v>
      </c>
      <c r="G11" s="82">
        <v>272123</v>
      </c>
      <c r="H11" s="82">
        <f t="shared" si="1"/>
        <v>1227877</v>
      </c>
      <c r="I11" s="75"/>
      <c r="J11" s="79" t="s">
        <v>449</v>
      </c>
    </row>
    <row r="12" spans="1:10" ht="17.25" customHeight="1" x14ac:dyDescent="0.2">
      <c r="A12" s="4"/>
      <c r="B12" s="84" t="s">
        <v>348</v>
      </c>
      <c r="C12" s="75" t="s">
        <v>349</v>
      </c>
      <c r="D12" s="82">
        <v>31000010</v>
      </c>
      <c r="E12" s="82">
        <v>176491.61</v>
      </c>
      <c r="F12" s="82">
        <v>2387633</v>
      </c>
      <c r="G12" s="82">
        <v>98584.8</v>
      </c>
      <c r="H12" s="82">
        <f t="shared" si="1"/>
        <v>2289048.2000000002</v>
      </c>
      <c r="I12" s="75"/>
      <c r="J12" s="79" t="s">
        <v>449</v>
      </c>
    </row>
    <row r="13" spans="1:10" ht="17.25" customHeight="1" x14ac:dyDescent="0.2">
      <c r="A13" s="4"/>
      <c r="B13" s="84" t="s">
        <v>301</v>
      </c>
      <c r="C13" s="75" t="s">
        <v>302</v>
      </c>
      <c r="D13" s="82">
        <v>2820000</v>
      </c>
      <c r="E13" s="82">
        <v>2809240.29</v>
      </c>
      <c r="F13" s="82">
        <v>0</v>
      </c>
      <c r="G13" s="82">
        <v>3860</v>
      </c>
      <c r="H13" s="82">
        <f t="shared" si="1"/>
        <v>-3860</v>
      </c>
      <c r="I13" s="75"/>
      <c r="J13" s="79" t="s">
        <v>449</v>
      </c>
    </row>
    <row r="14" spans="1:10" ht="17.25" customHeight="1" x14ac:dyDescent="0.2">
      <c r="A14" s="4"/>
      <c r="B14" s="85" t="s">
        <v>325</v>
      </c>
      <c r="C14" s="75" t="s">
        <v>326</v>
      </c>
      <c r="D14" s="82">
        <v>1784935</v>
      </c>
      <c r="E14" s="82">
        <v>49081.16</v>
      </c>
      <c r="F14" s="82">
        <v>863927</v>
      </c>
      <c r="G14" s="82">
        <v>0</v>
      </c>
      <c r="H14" s="82">
        <f t="shared" ref="H14:H22" si="2">SUM(F14-G14)</f>
        <v>863927</v>
      </c>
      <c r="I14" s="75"/>
      <c r="J14" s="79" t="s">
        <v>449</v>
      </c>
    </row>
    <row r="15" spans="1:10" ht="17.25" customHeight="1" x14ac:dyDescent="0.2">
      <c r="A15" s="4"/>
      <c r="B15" s="85" t="s">
        <v>350</v>
      </c>
      <c r="C15" s="75" t="s">
        <v>351</v>
      </c>
      <c r="D15" s="82">
        <v>0</v>
      </c>
      <c r="E15" s="82">
        <v>170135.7</v>
      </c>
      <c r="F15" s="82">
        <v>700000</v>
      </c>
      <c r="G15" s="82">
        <v>0</v>
      </c>
      <c r="H15" s="82">
        <f t="shared" si="2"/>
        <v>700000</v>
      </c>
      <c r="I15" s="75"/>
      <c r="J15" s="79" t="s">
        <v>449</v>
      </c>
    </row>
    <row r="16" spans="1:10" ht="17.25" customHeight="1" x14ac:dyDescent="0.2">
      <c r="A16" s="4"/>
      <c r="B16" s="84" t="s">
        <v>352</v>
      </c>
      <c r="C16" s="75" t="s">
        <v>353</v>
      </c>
      <c r="D16" s="82">
        <v>0</v>
      </c>
      <c r="E16" s="82">
        <v>572498.93999999994</v>
      </c>
      <c r="F16" s="82">
        <v>200000</v>
      </c>
      <c r="G16" s="82">
        <v>147979</v>
      </c>
      <c r="H16" s="82">
        <f t="shared" si="2"/>
        <v>52021</v>
      </c>
      <c r="I16" s="75"/>
      <c r="J16" s="79" t="s">
        <v>449</v>
      </c>
    </row>
    <row r="17" spans="1:10" ht="17.25" customHeight="1" x14ac:dyDescent="0.2">
      <c r="A17" s="4"/>
      <c r="B17" s="84" t="s">
        <v>333</v>
      </c>
      <c r="C17" s="75" t="s">
        <v>354</v>
      </c>
      <c r="D17" s="82">
        <v>80000</v>
      </c>
      <c r="E17" s="82">
        <v>440244.9</v>
      </c>
      <c r="F17" s="82">
        <v>1000000</v>
      </c>
      <c r="G17" s="82">
        <v>31731.41</v>
      </c>
      <c r="H17" s="82">
        <f t="shared" si="2"/>
        <v>968268.59</v>
      </c>
      <c r="I17" s="75"/>
      <c r="J17" s="79" t="s">
        <v>449</v>
      </c>
    </row>
    <row r="18" spans="1:10" ht="17.25" hidden="1" customHeight="1" x14ac:dyDescent="0.2">
      <c r="A18" s="4"/>
      <c r="B18" s="84" t="s">
        <v>335</v>
      </c>
      <c r="C18" s="75" t="s">
        <v>355</v>
      </c>
      <c r="D18" s="82">
        <v>348000</v>
      </c>
      <c r="E18" s="82">
        <v>184065.06</v>
      </c>
      <c r="F18" s="82">
        <v>0</v>
      </c>
      <c r="G18" s="82">
        <v>0</v>
      </c>
      <c r="H18" s="82">
        <f t="shared" si="2"/>
        <v>0</v>
      </c>
      <c r="I18" s="75"/>
      <c r="J18" s="79" t="s">
        <v>449</v>
      </c>
    </row>
    <row r="19" spans="1:10" ht="17.25" customHeight="1" x14ac:dyDescent="0.2">
      <c r="A19" s="4"/>
      <c r="B19" s="84" t="s">
        <v>336</v>
      </c>
      <c r="C19" s="75" t="s">
        <v>337</v>
      </c>
      <c r="D19" s="82">
        <v>3900000</v>
      </c>
      <c r="E19" s="82">
        <v>3107232.19</v>
      </c>
      <c r="F19" s="82">
        <v>1326080</v>
      </c>
      <c r="G19" s="82">
        <v>147320.97</v>
      </c>
      <c r="H19" s="82">
        <f t="shared" si="2"/>
        <v>1178759.03</v>
      </c>
      <c r="I19" s="75"/>
      <c r="J19" s="79" t="s">
        <v>449</v>
      </c>
    </row>
    <row r="20" spans="1:10" ht="17.25" customHeight="1" x14ac:dyDescent="0.2">
      <c r="A20" s="4"/>
      <c r="B20" s="84" t="s">
        <v>356</v>
      </c>
      <c r="C20" s="75" t="s">
        <v>357</v>
      </c>
      <c r="D20" s="82">
        <v>0</v>
      </c>
      <c r="E20" s="82">
        <v>206401.79</v>
      </c>
      <c r="F20" s="82">
        <v>0</v>
      </c>
      <c r="G20" s="82">
        <v>3086.9</v>
      </c>
      <c r="H20" s="82">
        <f t="shared" si="2"/>
        <v>-3086.9</v>
      </c>
      <c r="I20" s="75"/>
      <c r="J20" s="79" t="s">
        <v>449</v>
      </c>
    </row>
    <row r="21" spans="1:10" s="14" customFormat="1" ht="17.25" customHeight="1" x14ac:dyDescent="0.2">
      <c r="A21" s="13"/>
      <c r="B21" s="85" t="s">
        <v>477</v>
      </c>
      <c r="C21" s="75" t="s">
        <v>478</v>
      </c>
      <c r="D21" s="82"/>
      <c r="E21" s="82"/>
      <c r="F21" s="82">
        <v>0</v>
      </c>
      <c r="G21" s="82">
        <v>3263</v>
      </c>
      <c r="H21" s="82">
        <f t="shared" si="2"/>
        <v>-3263</v>
      </c>
      <c r="I21" s="75"/>
      <c r="J21" s="79" t="s">
        <v>449</v>
      </c>
    </row>
    <row r="22" spans="1:10" ht="17.25" customHeight="1" x14ac:dyDescent="0.2">
      <c r="A22" s="4"/>
      <c r="B22" s="85" t="s">
        <v>358</v>
      </c>
      <c r="C22" s="75" t="s">
        <v>359</v>
      </c>
      <c r="D22" s="82">
        <v>0</v>
      </c>
      <c r="E22" s="82">
        <v>183237.52</v>
      </c>
      <c r="F22" s="82">
        <v>315000</v>
      </c>
      <c r="G22" s="82">
        <v>183237.52</v>
      </c>
      <c r="H22" s="82">
        <f t="shared" si="2"/>
        <v>131762.48000000001</v>
      </c>
      <c r="I22" s="75"/>
      <c r="J22" s="79" t="s">
        <v>449</v>
      </c>
    </row>
    <row r="23" spans="1:10" ht="23.1" customHeight="1" x14ac:dyDescent="0.25">
      <c r="A23" s="4"/>
      <c r="B23" s="119" t="s">
        <v>360</v>
      </c>
      <c r="C23" s="120"/>
      <c r="D23" s="63">
        <f>SUM(D4:D22)</f>
        <v>55244945</v>
      </c>
      <c r="E23" s="63">
        <f>SUM(E4:E22)</f>
        <v>21884698.659999996</v>
      </c>
      <c r="F23" s="63">
        <f>SUM(F4:F22)</f>
        <v>11835584</v>
      </c>
      <c r="G23" s="63">
        <f>SUM(G4:G22)</f>
        <v>2526830.6</v>
      </c>
      <c r="H23" s="63">
        <f>SUM(H4:H22)</f>
        <v>9308753.4000000004</v>
      </c>
      <c r="I23" s="63">
        <f>H23</f>
        <v>9308753.4000000004</v>
      </c>
      <c r="J23" s="70"/>
    </row>
    <row r="24" spans="1:10" ht="17.25" customHeight="1" x14ac:dyDescent="0.2"/>
    <row r="25" spans="1:10" ht="17.25" customHeight="1" x14ac:dyDescent="0.2"/>
    <row r="26" spans="1:10" ht="17.25" customHeight="1" x14ac:dyDescent="0.2"/>
    <row r="27" spans="1:10" ht="17.25" customHeight="1" x14ac:dyDescent="0.2">
      <c r="B27" s="21" t="s">
        <v>454</v>
      </c>
      <c r="C27" s="21"/>
      <c r="D27" s="29"/>
      <c r="E27" s="29"/>
      <c r="F27" s="29"/>
      <c r="G27" s="29"/>
      <c r="H27" s="29"/>
      <c r="I27" s="29"/>
    </row>
    <row r="28" spans="1:10" ht="17.25" customHeight="1" x14ac:dyDescent="0.2">
      <c r="B28" s="22" t="s">
        <v>455</v>
      </c>
      <c r="C28" s="22"/>
      <c r="D28" s="22"/>
      <c r="E28" s="22"/>
      <c r="F28" s="22"/>
      <c r="G28" s="22"/>
      <c r="H28" s="22"/>
      <c r="I28" s="22"/>
    </row>
    <row r="29" spans="1:10" ht="23.45" customHeight="1" x14ac:dyDescent="0.2">
      <c r="B29" s="24" t="s">
        <v>456</v>
      </c>
      <c r="C29" s="24"/>
      <c r="D29" s="23"/>
      <c r="E29" s="23"/>
      <c r="F29" s="30" t="s">
        <v>457</v>
      </c>
      <c r="G29" s="40" t="s">
        <v>458</v>
      </c>
      <c r="H29" s="30" t="s">
        <v>459</v>
      </c>
      <c r="I29" s="41" t="s">
        <v>480</v>
      </c>
    </row>
    <row r="30" spans="1:10" ht="17.25" customHeight="1" x14ac:dyDescent="0.2">
      <c r="B30" s="25" t="s">
        <v>287</v>
      </c>
      <c r="C30" s="32" t="s">
        <v>460</v>
      </c>
      <c r="D30" s="36"/>
      <c r="E30" s="38"/>
      <c r="F30" s="34">
        <v>-940019</v>
      </c>
      <c r="G30" s="39">
        <v>-79616</v>
      </c>
      <c r="H30" s="42">
        <f t="shared" ref="H30:H44" si="3">SUM(F30-G30)</f>
        <v>-860403</v>
      </c>
      <c r="I30" s="36"/>
    </row>
    <row r="31" spans="1:10" s="14" customFormat="1" ht="17.25" customHeight="1" x14ac:dyDescent="0.2">
      <c r="B31" s="26" t="s">
        <v>297</v>
      </c>
      <c r="C31" s="33" t="s">
        <v>298</v>
      </c>
      <c r="D31" s="37"/>
      <c r="E31" s="35"/>
      <c r="F31" s="27">
        <v>0</v>
      </c>
      <c r="G31" s="35">
        <v>724310</v>
      </c>
      <c r="H31" s="43">
        <f t="shared" si="3"/>
        <v>-724310</v>
      </c>
      <c r="I31" s="37"/>
    </row>
    <row r="32" spans="1:10" ht="17.25" customHeight="1" x14ac:dyDescent="0.2">
      <c r="B32" s="26" t="s">
        <v>305</v>
      </c>
      <c r="C32" s="33" t="s">
        <v>461</v>
      </c>
      <c r="D32" s="37"/>
      <c r="E32" s="35"/>
      <c r="F32" s="27">
        <v>-591703</v>
      </c>
      <c r="G32" s="35">
        <v>0</v>
      </c>
      <c r="H32" s="43">
        <f t="shared" si="3"/>
        <v>-591703</v>
      </c>
      <c r="I32" s="37"/>
    </row>
    <row r="33" spans="2:9" ht="17.25" customHeight="1" x14ac:dyDescent="0.2">
      <c r="B33" s="26" t="s">
        <v>307</v>
      </c>
      <c r="C33" s="33" t="s">
        <v>462</v>
      </c>
      <c r="D33" s="37"/>
      <c r="E33" s="35"/>
      <c r="F33" s="27">
        <v>-318609</v>
      </c>
      <c r="G33" s="35">
        <v>0</v>
      </c>
      <c r="H33" s="43">
        <f t="shared" si="3"/>
        <v>-318609</v>
      </c>
      <c r="I33" s="37"/>
    </row>
    <row r="34" spans="2:9" ht="17.25" customHeight="1" x14ac:dyDescent="0.2">
      <c r="B34" s="26" t="s">
        <v>308</v>
      </c>
      <c r="C34" s="33" t="s">
        <v>463</v>
      </c>
      <c r="D34" s="37"/>
      <c r="E34" s="35"/>
      <c r="F34" s="27">
        <v>-465955</v>
      </c>
      <c r="G34" s="35">
        <v>0</v>
      </c>
      <c r="H34" s="43">
        <f t="shared" si="3"/>
        <v>-465955</v>
      </c>
      <c r="I34" s="37"/>
    </row>
    <row r="35" spans="2:9" ht="17.25" customHeight="1" x14ac:dyDescent="0.25">
      <c r="B35" s="26" t="s">
        <v>309</v>
      </c>
      <c r="C35" s="33" t="s">
        <v>464</v>
      </c>
      <c r="D35" s="37"/>
      <c r="E35" s="35"/>
      <c r="F35" s="27">
        <v>-185708</v>
      </c>
      <c r="G35" s="35">
        <v>0</v>
      </c>
      <c r="H35" s="43">
        <f t="shared" si="3"/>
        <v>-185708</v>
      </c>
      <c r="I35" s="37"/>
    </row>
    <row r="36" spans="2:9" ht="17.25" customHeight="1" x14ac:dyDescent="0.2">
      <c r="B36" s="26" t="s">
        <v>310</v>
      </c>
      <c r="C36" s="33" t="s">
        <v>465</v>
      </c>
      <c r="D36" s="37"/>
      <c r="E36" s="35"/>
      <c r="F36" s="27">
        <v>-374160</v>
      </c>
      <c r="G36" s="35">
        <v>0</v>
      </c>
      <c r="H36" s="43">
        <f t="shared" si="3"/>
        <v>-374160</v>
      </c>
      <c r="I36" s="37"/>
    </row>
    <row r="37" spans="2:9" ht="17.25" customHeight="1" x14ac:dyDescent="0.2">
      <c r="B37" s="26" t="s">
        <v>311</v>
      </c>
      <c r="C37" s="33" t="s">
        <v>466</v>
      </c>
      <c r="D37" s="37"/>
      <c r="E37" s="35"/>
      <c r="F37" s="27">
        <v>-955122</v>
      </c>
      <c r="G37" s="35">
        <v>0</v>
      </c>
      <c r="H37" s="43">
        <f t="shared" si="3"/>
        <v>-955122</v>
      </c>
      <c r="I37" s="37"/>
    </row>
    <row r="38" spans="2:9" ht="17.25" customHeight="1" x14ac:dyDescent="0.25">
      <c r="B38" s="26" t="s">
        <v>316</v>
      </c>
      <c r="C38" s="33" t="s">
        <v>467</v>
      </c>
      <c r="D38" s="37"/>
      <c r="E38" s="35"/>
      <c r="F38" s="27">
        <v>-66902</v>
      </c>
      <c r="G38" s="35">
        <v>0</v>
      </c>
      <c r="H38" s="43">
        <f t="shared" si="3"/>
        <v>-66902</v>
      </c>
      <c r="I38" s="37"/>
    </row>
    <row r="39" spans="2:9" ht="17.25" customHeight="1" x14ac:dyDescent="0.2">
      <c r="B39" s="26" t="s">
        <v>317</v>
      </c>
      <c r="C39" s="33" t="s">
        <v>468</v>
      </c>
      <c r="D39" s="37"/>
      <c r="E39" s="35"/>
      <c r="F39" s="27">
        <v>27326</v>
      </c>
      <c r="G39" s="35">
        <v>31673</v>
      </c>
      <c r="H39" s="43">
        <f t="shared" si="3"/>
        <v>-4347</v>
      </c>
      <c r="I39" s="37"/>
    </row>
    <row r="40" spans="2:9" ht="17.25" customHeight="1" x14ac:dyDescent="0.2">
      <c r="B40" s="26" t="s">
        <v>319</v>
      </c>
      <c r="C40" s="33" t="s">
        <v>469</v>
      </c>
      <c r="D40" s="37"/>
      <c r="E40" s="35"/>
      <c r="F40" s="27">
        <v>-1976601</v>
      </c>
      <c r="G40" s="35">
        <v>-123084</v>
      </c>
      <c r="H40" s="43">
        <f t="shared" si="3"/>
        <v>-1853517</v>
      </c>
      <c r="I40" s="37"/>
    </row>
    <row r="41" spans="2:9" ht="17.25" customHeight="1" x14ac:dyDescent="0.2">
      <c r="B41" s="26" t="s">
        <v>321</v>
      </c>
      <c r="C41" s="33" t="s">
        <v>470</v>
      </c>
      <c r="D41" s="37"/>
      <c r="E41" s="35"/>
      <c r="F41" s="27">
        <v>-1301741</v>
      </c>
      <c r="G41" s="35">
        <v>-119484</v>
      </c>
      <c r="H41" s="43">
        <f t="shared" si="3"/>
        <v>-1182257</v>
      </c>
      <c r="I41" s="37"/>
    </row>
    <row r="42" spans="2:9" ht="17.25" customHeight="1" x14ac:dyDescent="0.2">
      <c r="B42" s="26" t="s">
        <v>323</v>
      </c>
      <c r="C42" s="33" t="s">
        <v>471</v>
      </c>
      <c r="D42" s="37"/>
      <c r="E42" s="35"/>
      <c r="F42" s="27">
        <v>114706</v>
      </c>
      <c r="G42" s="35">
        <v>0</v>
      </c>
      <c r="H42" s="43">
        <f t="shared" si="3"/>
        <v>114706</v>
      </c>
      <c r="I42" s="37"/>
    </row>
    <row r="43" spans="2:9" ht="25.5" x14ac:dyDescent="0.2">
      <c r="B43" s="26" t="s">
        <v>329</v>
      </c>
      <c r="C43" s="111" t="s">
        <v>472</v>
      </c>
      <c r="D43" s="37"/>
      <c r="E43" s="35"/>
      <c r="F43" s="27">
        <v>-26800</v>
      </c>
      <c r="G43" s="35">
        <v>-75292</v>
      </c>
      <c r="H43" s="43">
        <f t="shared" si="3"/>
        <v>48492</v>
      </c>
      <c r="I43" s="37"/>
    </row>
    <row r="44" spans="2:9" s="14" customFormat="1" ht="25.5" x14ac:dyDescent="0.2">
      <c r="B44" s="26" t="s">
        <v>350</v>
      </c>
      <c r="C44" s="111" t="s">
        <v>479</v>
      </c>
      <c r="D44" s="37"/>
      <c r="E44" s="35"/>
      <c r="F44" s="27">
        <v>0</v>
      </c>
      <c r="G44" s="35">
        <v>170136</v>
      </c>
      <c r="H44" s="43">
        <f t="shared" si="3"/>
        <v>-170136</v>
      </c>
      <c r="I44" s="37"/>
    </row>
    <row r="45" spans="2:9" ht="17.25" customHeight="1" x14ac:dyDescent="0.2">
      <c r="B45" s="44" t="s">
        <v>473</v>
      </c>
      <c r="C45" s="44" t="s">
        <v>456</v>
      </c>
      <c r="D45" s="45"/>
      <c r="E45" s="45"/>
      <c r="F45" s="46">
        <f>SUM(F30:F44)</f>
        <v>-7061288</v>
      </c>
      <c r="G45" s="46">
        <f>SUM(G30:G44)</f>
        <v>528643</v>
      </c>
      <c r="H45" s="46">
        <f>SUM(H30:H44)</f>
        <v>-7589931</v>
      </c>
      <c r="I45" s="47">
        <f>H45</f>
        <v>-7589931</v>
      </c>
    </row>
    <row r="46" spans="2:9" ht="22.35" customHeight="1" thickBot="1" x14ac:dyDescent="0.25">
      <c r="B46" s="28"/>
      <c r="C46" s="20"/>
      <c r="D46" s="20"/>
      <c r="E46" s="20"/>
      <c r="F46" s="20"/>
      <c r="G46" s="20"/>
      <c r="H46" s="20"/>
      <c r="I46" s="20"/>
    </row>
    <row r="47" spans="2:9" ht="24.6" customHeight="1" thickBot="1" x14ac:dyDescent="0.25">
      <c r="B47" s="99" t="s">
        <v>474</v>
      </c>
      <c r="C47" s="100" t="s">
        <v>475</v>
      </c>
      <c r="D47" s="101"/>
      <c r="E47" s="102"/>
      <c r="F47" s="103">
        <f>F23+F45</f>
        <v>4774296</v>
      </c>
      <c r="G47" s="104">
        <f t="shared" ref="G47:H47" si="4">G23+G45</f>
        <v>3055473.6</v>
      </c>
      <c r="H47" s="105">
        <f t="shared" si="4"/>
        <v>1718822.4000000004</v>
      </c>
      <c r="I47" s="31"/>
    </row>
    <row r="48" spans="2:9" ht="17.25" customHeight="1" x14ac:dyDescent="0.25">
      <c r="B48" s="19"/>
      <c r="C48" s="19"/>
      <c r="D48" s="19"/>
      <c r="E48" s="19"/>
      <c r="F48" s="19"/>
      <c r="G48" s="19"/>
      <c r="H48" s="19"/>
      <c r="I48" s="19"/>
    </row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86" ht="17.25" customHeight="1" x14ac:dyDescent="0.2"/>
    <row r="87" ht="17.25" customHeight="1" x14ac:dyDescent="0.2"/>
  </sheetData>
  <mergeCells count="8">
    <mergeCell ref="B23:C23"/>
    <mergeCell ref="B2:B3"/>
    <mergeCell ref="I2:I3"/>
    <mergeCell ref="D2:D3"/>
    <mergeCell ref="E2:E3"/>
    <mergeCell ref="F2:F3"/>
    <mergeCell ref="G2:G3"/>
    <mergeCell ref="H2:H3"/>
  </mergeCells>
  <pageMargins left="0.23622047244094491" right="0.23622047244094491" top="0.55118110236220474" bottom="0.55118110236220474" header="0.31496062992125984" footer="0.31496062992125984"/>
  <pageSetup paperSize="9" orientation="landscape" r:id="rId1"/>
  <headerFooter>
    <oddFooter>&amp;LSag 15-3356 / Dok 16423-16</oddFooter>
  </headerFooter>
  <rowBreaks count="1" manualBreakCount="1">
    <brk id="2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B1" workbookViewId="0">
      <selection activeCell="B3" sqref="A3:XFD3"/>
    </sheetView>
  </sheetViews>
  <sheetFormatPr defaultRowHeight="15" x14ac:dyDescent="0.25"/>
  <cols>
    <col min="1" max="1" width="0" hidden="1" customWidth="1"/>
    <col min="2" max="2" width="2.7109375" customWidth="1"/>
    <col min="3" max="3" width="42.7109375" customWidth="1"/>
    <col min="4" max="5" width="13.7109375" bestFit="1" customWidth="1"/>
    <col min="6" max="6" width="12.85546875" customWidth="1"/>
    <col min="7" max="7" width="11.42578125" customWidth="1"/>
    <col min="8" max="8" width="12.42578125" customWidth="1"/>
    <col min="9" max="9" width="11.5703125" customWidth="1"/>
  </cols>
  <sheetData>
    <row r="1" spans="1:10" x14ac:dyDescent="0.25">
      <c r="C1" s="56" t="s">
        <v>368</v>
      </c>
      <c r="D1" s="16"/>
    </row>
    <row r="2" spans="1:10" s="19" customFormat="1" x14ac:dyDescent="0.25">
      <c r="C2" s="16"/>
      <c r="D2" s="16"/>
    </row>
    <row r="3" spans="1:10" x14ac:dyDescent="0.25">
      <c r="C3" s="57" t="s">
        <v>430</v>
      </c>
      <c r="D3" s="16"/>
    </row>
    <row r="4" spans="1:10" s="58" customFormat="1" ht="11.25" x14ac:dyDescent="0.2"/>
    <row r="5" spans="1:10" ht="15" customHeight="1" x14ac:dyDescent="0.25">
      <c r="A5" s="1"/>
      <c r="B5" s="1"/>
      <c r="C5" s="125" t="s">
        <v>360</v>
      </c>
      <c r="D5" s="123" t="s">
        <v>518</v>
      </c>
      <c r="E5" s="123" t="s">
        <v>517</v>
      </c>
      <c r="F5" s="123" t="s">
        <v>516</v>
      </c>
      <c r="G5" s="123" t="s">
        <v>515</v>
      </c>
      <c r="H5" s="123" t="s">
        <v>514</v>
      </c>
      <c r="I5" s="123" t="s">
        <v>513</v>
      </c>
      <c r="J5" s="58"/>
    </row>
    <row r="6" spans="1:10" x14ac:dyDescent="0.25">
      <c r="A6" s="1"/>
      <c r="B6" s="1"/>
      <c r="C6" s="126"/>
      <c r="D6" s="124"/>
      <c r="E6" s="124"/>
      <c r="F6" s="124"/>
      <c r="G6" s="124"/>
      <c r="H6" s="124"/>
      <c r="I6" s="124"/>
      <c r="J6" s="58"/>
    </row>
    <row r="7" spans="1:10" x14ac:dyDescent="0.25">
      <c r="A7" s="1"/>
      <c r="B7" s="1"/>
      <c r="C7" s="90" t="s">
        <v>367</v>
      </c>
      <c r="D7" s="106">
        <f>SUM('Økonomi og Erhverv'!D23)</f>
        <v>107809870</v>
      </c>
      <c r="E7" s="106">
        <f>SUM('Økonomi og Erhverv'!E23)</f>
        <v>109535414.92999998</v>
      </c>
      <c r="F7" s="106">
        <f>SUM('Økonomi og Erhverv'!F23)</f>
        <v>16007448</v>
      </c>
      <c r="G7" s="106">
        <f>SUM('Økonomi og Erhverv'!G23)</f>
        <v>15294697.399999999</v>
      </c>
      <c r="H7" s="106">
        <f>SUM('Økonomi og Erhverv'!H23)</f>
        <v>712750.60000000009</v>
      </c>
      <c r="I7" s="106">
        <f>SUM('Økonomi og Erhverv'!I23)</f>
        <v>712750.60000000009</v>
      </c>
    </row>
    <row r="8" spans="1:10" x14ac:dyDescent="0.25">
      <c r="A8" s="1"/>
      <c r="B8" s="1"/>
      <c r="C8" s="107" t="s">
        <v>91</v>
      </c>
      <c r="D8" s="106">
        <f>SUM('Plan og Teknik'!D40)</f>
        <v>109070579</v>
      </c>
      <c r="E8" s="106">
        <f>SUM('Plan og Teknik'!E40)</f>
        <v>86329582.419999972</v>
      </c>
      <c r="F8" s="106">
        <f>SUM('Plan og Teknik'!F40)</f>
        <v>57406112</v>
      </c>
      <c r="G8" s="106">
        <f>SUM('Plan og Teknik'!G40)</f>
        <v>35163295.290000007</v>
      </c>
      <c r="H8" s="106">
        <f>SUM('Plan og Teknik'!H40)</f>
        <v>22242816.710000001</v>
      </c>
      <c r="I8" s="106">
        <f>SUM('Plan og Teknik'!I40)</f>
        <v>22242817.150000002</v>
      </c>
    </row>
    <row r="9" spans="1:10" x14ac:dyDescent="0.25">
      <c r="A9" s="1"/>
      <c r="B9" s="1"/>
      <c r="C9" s="107" t="s">
        <v>203</v>
      </c>
      <c r="D9" s="106">
        <f>SUM('Børn og Undervisning'!D30)</f>
        <v>96284532</v>
      </c>
      <c r="E9" s="106">
        <f>SUM('Børn og Undervisning'!E30)</f>
        <v>87859399.320000008</v>
      </c>
      <c r="F9" s="106">
        <f>SUM('Børn og Undervisning'!F30)</f>
        <v>79787629</v>
      </c>
      <c r="G9" s="106">
        <f>SUM('Børn og Undervisning'!G30)</f>
        <v>68061872.480000004</v>
      </c>
      <c r="H9" s="106">
        <f>SUM('Børn og Undervisning'!H30)</f>
        <v>11725755.520000001</v>
      </c>
      <c r="I9" s="106">
        <f>SUM('Børn og Undervisning'!I30)</f>
        <v>11725755.520000001</v>
      </c>
    </row>
    <row r="10" spans="1:10" x14ac:dyDescent="0.25">
      <c r="A10" s="1"/>
      <c r="B10" s="1"/>
      <c r="C10" s="107" t="s">
        <v>361</v>
      </c>
      <c r="D10" s="106">
        <f>SUM('Kultur og Fritid'!D7)</f>
        <v>11368942</v>
      </c>
      <c r="E10" s="106">
        <f>SUM('Kultur og Fritid'!E7)</f>
        <v>10959393.289999999</v>
      </c>
      <c r="F10" s="106">
        <f>SUM('Kultur og Fritid'!F7)</f>
        <v>10368059</v>
      </c>
      <c r="G10" s="106">
        <f>SUM('Kultur og Fritid'!G7)</f>
        <v>9903464</v>
      </c>
      <c r="H10" s="106">
        <f>SUM('Kultur og Fritid'!H7)</f>
        <v>464595</v>
      </c>
      <c r="I10" s="106">
        <f>SUM('Kultur og Fritid'!H7)</f>
        <v>464595</v>
      </c>
    </row>
    <row r="11" spans="1:10" x14ac:dyDescent="0.25">
      <c r="A11" s="1"/>
      <c r="B11" s="1"/>
      <c r="C11" s="107" t="s">
        <v>362</v>
      </c>
      <c r="D11" s="106">
        <f>SUM('Social og Sundhed'!D14)</f>
        <v>13830310</v>
      </c>
      <c r="E11" s="106">
        <f>SUM('Social og Sundhed'!E14)</f>
        <v>6699362.2800000003</v>
      </c>
      <c r="F11" s="106">
        <f>SUM('Social og Sundhed'!F14)</f>
        <v>13442107</v>
      </c>
      <c r="G11" s="106">
        <f>SUM('Social og Sundhed'!G14)</f>
        <v>6341014.3000000007</v>
      </c>
      <c r="H11" s="106">
        <f>SUM('Social og Sundhed'!H14)</f>
        <v>7101092.6999999993</v>
      </c>
      <c r="I11" s="106">
        <f>SUM('Social og Sundhed'!I14)</f>
        <v>7101092.6999999993</v>
      </c>
    </row>
    <row r="12" spans="1:10" x14ac:dyDescent="0.25">
      <c r="A12" s="1"/>
      <c r="B12" s="1"/>
      <c r="C12" s="107" t="s">
        <v>363</v>
      </c>
      <c r="D12" s="106">
        <f>SUM('Byggemodning - Salgsindtægter'!D29)</f>
        <v>-47785000</v>
      </c>
      <c r="E12" s="106">
        <f>SUM('Byggemodning - Salgsindtægter'!E29)</f>
        <v>-17411853.669999994</v>
      </c>
      <c r="F12" s="106">
        <f>SUM('Byggemodning - Salgsindtægter'!F29)</f>
        <v>-5000000</v>
      </c>
      <c r="G12" s="106">
        <f>SUM('Byggemodning - Salgsindtægter'!G29)</f>
        <v>-3931646.0100000002</v>
      </c>
      <c r="H12" s="106">
        <f>SUM('Byggemodning - Salgsindtægter'!H29)</f>
        <v>-1068353.9899999995</v>
      </c>
      <c r="I12" s="106">
        <f>SUM('Byggemodning - Salgsindtægter'!I29)</f>
        <v>0</v>
      </c>
    </row>
    <row r="13" spans="1:10" x14ac:dyDescent="0.25">
      <c r="A13" s="1"/>
      <c r="B13" s="1"/>
      <c r="C13" s="107" t="s">
        <v>500</v>
      </c>
      <c r="D13" s="106">
        <f>SUM('Byggemodning - Udstykninger'!D23)</f>
        <v>55244945</v>
      </c>
      <c r="E13" s="106">
        <f>SUM('Byggemodning - Udstykninger'!E23)</f>
        <v>21884698.659999996</v>
      </c>
      <c r="F13" s="106">
        <f>SUM('Byggemodning - Udstykninger'!F23)</f>
        <v>11835584</v>
      </c>
      <c r="G13" s="106">
        <f>SUM('Byggemodning - Udstykninger'!G23)</f>
        <v>2526830.6</v>
      </c>
      <c r="H13" s="106">
        <f>SUM('Byggemodning - Udstykninger'!H23)</f>
        <v>9308753.4000000004</v>
      </c>
      <c r="I13" s="106">
        <f>SUM('Byggemodning - Udstykninger'!I23)</f>
        <v>9308753.4000000004</v>
      </c>
    </row>
    <row r="14" spans="1:10" x14ac:dyDescent="0.25">
      <c r="A14" s="1"/>
      <c r="B14" s="1"/>
      <c r="C14" s="107" t="s">
        <v>501</v>
      </c>
      <c r="D14" s="107"/>
      <c r="E14" s="107"/>
      <c r="F14" s="106">
        <f>SUM('Byggemodning - Udstykninger'!F45)</f>
        <v>-7061288</v>
      </c>
      <c r="G14" s="106">
        <f>SUM('Byggemodning - Udstykninger'!G45)</f>
        <v>528643</v>
      </c>
      <c r="H14" s="106">
        <f>SUM('Byggemodning - Udstykninger'!H45)</f>
        <v>-7589931</v>
      </c>
      <c r="I14" s="108">
        <f>SUM('Byggemodning - Udstykninger'!I45)</f>
        <v>-7589931</v>
      </c>
    </row>
    <row r="15" spans="1:10" x14ac:dyDescent="0.25">
      <c r="A15" s="1"/>
      <c r="B15" s="1"/>
      <c r="C15" s="68" t="s">
        <v>365</v>
      </c>
      <c r="D15" s="69">
        <f t="shared" ref="D15:I15" si="0">SUM(D7:D14)</f>
        <v>345824178</v>
      </c>
      <c r="E15" s="69">
        <f t="shared" si="0"/>
        <v>305855997.2299999</v>
      </c>
      <c r="F15" s="69">
        <f t="shared" si="0"/>
        <v>176785651</v>
      </c>
      <c r="G15" s="69">
        <f t="shared" si="0"/>
        <v>133888171.06000002</v>
      </c>
      <c r="H15" s="69">
        <f t="shared" si="0"/>
        <v>42897478.939999998</v>
      </c>
      <c r="I15" s="69">
        <f t="shared" si="0"/>
        <v>43965833.369999997</v>
      </c>
    </row>
    <row r="16" spans="1:10" s="19" customFormat="1" x14ac:dyDescent="0.25">
      <c r="A16" s="1"/>
      <c r="B16" s="1"/>
      <c r="C16" s="109"/>
      <c r="D16" s="110"/>
      <c r="E16" s="110"/>
      <c r="F16" s="110"/>
      <c r="G16" s="110"/>
      <c r="H16" s="110"/>
      <c r="I16" s="110"/>
    </row>
    <row r="17" spans="1:10" x14ac:dyDescent="0.25">
      <c r="A17" s="1"/>
      <c r="B17" s="1"/>
      <c r="C17" s="1"/>
      <c r="D17" s="1"/>
      <c r="E17" s="1"/>
      <c r="F17" s="1"/>
      <c r="G17" s="1"/>
      <c r="H17" s="1"/>
    </row>
    <row r="18" spans="1:10" x14ac:dyDescent="0.25">
      <c r="C18" s="57" t="s">
        <v>432</v>
      </c>
      <c r="D18" s="16"/>
    </row>
    <row r="19" spans="1:10" s="58" customFormat="1" ht="11.25" x14ac:dyDescent="0.2"/>
    <row r="20" spans="1:10" ht="15" customHeight="1" x14ac:dyDescent="0.25">
      <c r="C20" s="125" t="s">
        <v>360</v>
      </c>
      <c r="D20" s="123" t="s">
        <v>518</v>
      </c>
      <c r="E20" s="123" t="s">
        <v>517</v>
      </c>
      <c r="F20" s="123" t="s">
        <v>516</v>
      </c>
      <c r="G20" s="123" t="s">
        <v>515</v>
      </c>
      <c r="H20" s="123" t="s">
        <v>514</v>
      </c>
      <c r="I20" s="123" t="s">
        <v>513</v>
      </c>
      <c r="J20" s="58"/>
    </row>
    <row r="21" spans="1:10" x14ac:dyDescent="0.25">
      <c r="C21" s="126"/>
      <c r="D21" s="124"/>
      <c r="E21" s="124"/>
      <c r="F21" s="124"/>
      <c r="G21" s="124"/>
      <c r="H21" s="124"/>
      <c r="I21" s="124"/>
      <c r="J21" s="58"/>
    </row>
    <row r="22" spans="1:10" x14ac:dyDescent="0.25">
      <c r="C22" s="90" t="s">
        <v>367</v>
      </c>
      <c r="D22" s="106">
        <f>SUM('Økonomi og Erhverv'!D61)</f>
        <v>21630196</v>
      </c>
      <c r="E22" s="106">
        <f>SUM('Økonomi og Erhverv'!E61)</f>
        <v>56909624.350000001</v>
      </c>
      <c r="F22" s="106">
        <f>SUM('Økonomi og Erhverv'!F61)</f>
        <v>5604811</v>
      </c>
      <c r="G22" s="106">
        <f>SUM('Økonomi og Erhverv'!G61)</f>
        <v>5657882.9100000001</v>
      </c>
      <c r="H22" s="106">
        <f>SUM('Økonomi og Erhverv'!H61)</f>
        <v>-53071.910000000076</v>
      </c>
      <c r="I22" s="106">
        <f>SUM('Økonomi og Erhverv'!I61)</f>
        <v>0</v>
      </c>
    </row>
    <row r="23" spans="1:10" x14ac:dyDescent="0.25">
      <c r="C23" s="107" t="s">
        <v>91</v>
      </c>
      <c r="D23" s="106">
        <f>SUM('Plan og Teknik'!D68)</f>
        <v>36796748</v>
      </c>
      <c r="E23" s="106">
        <f>SUM('Plan og Teknik'!E68)</f>
        <v>30798884.609999999</v>
      </c>
      <c r="F23" s="106">
        <f>SUM('Plan og Teknik'!F68)</f>
        <v>6157694</v>
      </c>
      <c r="G23" s="106">
        <f>SUM('Plan og Teknik'!G68)</f>
        <v>5390991.9800000004</v>
      </c>
      <c r="H23" s="106">
        <f>SUM('Plan og Teknik'!H68)</f>
        <v>766702.0199999999</v>
      </c>
      <c r="I23" s="106">
        <f>SUM('Plan og Teknik'!I68)</f>
        <v>0</v>
      </c>
    </row>
    <row r="24" spans="1:10" x14ac:dyDescent="0.25">
      <c r="C24" s="107" t="s">
        <v>203</v>
      </c>
      <c r="D24" s="106">
        <f>SUM('Børn og Undervisning'!D68)</f>
        <v>18630682</v>
      </c>
      <c r="E24" s="106">
        <f>SUM('Børn og Undervisning'!E68)</f>
        <v>18331355.640000001</v>
      </c>
      <c r="F24" s="106">
        <f>SUM('Børn og Undervisning'!F68)</f>
        <v>3222504</v>
      </c>
      <c r="G24" s="106">
        <f>SUM('Børn og Undervisning'!G68)</f>
        <v>3178980.63</v>
      </c>
      <c r="H24" s="106">
        <f>SUM('Børn og Undervisning'!H68)</f>
        <v>43523.37000000001</v>
      </c>
      <c r="I24" s="106">
        <f>SUM('Børn og Undervisning'!I68)</f>
        <v>0</v>
      </c>
    </row>
    <row r="25" spans="1:10" x14ac:dyDescent="0.25">
      <c r="C25" s="107" t="s">
        <v>361</v>
      </c>
      <c r="D25" s="106">
        <f>SUM('Kultur og Fritid'!D19)</f>
        <v>6318610</v>
      </c>
      <c r="E25" s="106">
        <f>SUM('Kultur og Fritid'!E19)</f>
        <v>3787515.6100000003</v>
      </c>
      <c r="F25" s="106">
        <f>SUM('Kultur og Fritid'!F19)</f>
        <v>224444</v>
      </c>
      <c r="G25" s="106">
        <f>SUM('Kultur og Fritid'!G19)</f>
        <v>24122.290000000008</v>
      </c>
      <c r="H25" s="106">
        <f>SUM('Kultur og Fritid'!H19)</f>
        <v>200321.71</v>
      </c>
      <c r="I25" s="106">
        <f>SUM('Kultur og Fritid'!I19)</f>
        <v>0</v>
      </c>
    </row>
    <row r="26" spans="1:10" x14ac:dyDescent="0.25">
      <c r="C26" s="107" t="s">
        <v>362</v>
      </c>
      <c r="D26" s="106">
        <f>SUM('Social og Sundhed'!D33)</f>
        <v>18693870</v>
      </c>
      <c r="E26" s="106">
        <f>SUM('Social og Sundhed'!E33)</f>
        <v>20237564.09</v>
      </c>
      <c r="F26" s="106">
        <f>SUM('Social og Sundhed'!F33)</f>
        <v>741659</v>
      </c>
      <c r="G26" s="106">
        <f>SUM('Social og Sundhed'!G33)</f>
        <v>888473.04</v>
      </c>
      <c r="H26" s="106">
        <f>SUM('Social og Sundhed'!H33)</f>
        <v>-146814.03999999998</v>
      </c>
      <c r="I26" s="106">
        <f>SUM('Social og Sundhed'!I33)</f>
        <v>0</v>
      </c>
    </row>
    <row r="27" spans="1:10" x14ac:dyDescent="0.25">
      <c r="C27" s="107" t="s">
        <v>363</v>
      </c>
      <c r="D27" s="106"/>
      <c r="E27" s="106"/>
      <c r="F27" s="106"/>
      <c r="G27" s="106">
        <f>SUM('Byggemodning - Salgsindtægter'!G29)</f>
        <v>-3931646.0100000002</v>
      </c>
      <c r="H27" s="106"/>
      <c r="I27" s="106"/>
    </row>
    <row r="28" spans="1:10" x14ac:dyDescent="0.25">
      <c r="C28" s="107" t="s">
        <v>364</v>
      </c>
      <c r="D28" s="106"/>
      <c r="E28" s="106"/>
      <c r="F28" s="106"/>
      <c r="G28" s="106">
        <f>SUM('Byggemodning - Udstykninger'!G47)</f>
        <v>3055473.6</v>
      </c>
      <c r="H28" s="106"/>
      <c r="I28" s="106"/>
    </row>
    <row r="29" spans="1:10" x14ac:dyDescent="0.25">
      <c r="C29" s="68" t="s">
        <v>365</v>
      </c>
      <c r="D29" s="69">
        <f t="shared" ref="D29:I29" si="1">SUM(D22:D28)</f>
        <v>102070106</v>
      </c>
      <c r="E29" s="69">
        <f t="shared" si="1"/>
        <v>130064944.30000001</v>
      </c>
      <c r="F29" s="69">
        <f t="shared" si="1"/>
        <v>15951112</v>
      </c>
      <c r="G29" s="69">
        <f t="shared" si="1"/>
        <v>14264278.439999998</v>
      </c>
      <c r="H29" s="69">
        <f t="shared" si="1"/>
        <v>810661.14999999991</v>
      </c>
      <c r="I29" s="69">
        <f t="shared" si="1"/>
        <v>0</v>
      </c>
    </row>
    <row r="30" spans="1:10" x14ac:dyDescent="0.25">
      <c r="C30" s="1"/>
      <c r="D30" s="1"/>
      <c r="E30" s="1"/>
      <c r="F30" s="1"/>
      <c r="G30" s="1"/>
      <c r="H30" s="1"/>
    </row>
  </sheetData>
  <mergeCells count="14">
    <mergeCell ref="C5:C6"/>
    <mergeCell ref="C20:C21"/>
    <mergeCell ref="I5:I6"/>
    <mergeCell ref="I20:I21"/>
    <mergeCell ref="D5:D6"/>
    <mergeCell ref="E5:E6"/>
    <mergeCell ref="F5:F6"/>
    <mergeCell ref="G5:G6"/>
    <mergeCell ref="H5:H6"/>
    <mergeCell ref="D20:D21"/>
    <mergeCell ref="E20:E21"/>
    <mergeCell ref="F20:F21"/>
    <mergeCell ref="G20:G21"/>
    <mergeCell ref="H20:H21"/>
  </mergeCells>
  <pageMargins left="0.51181102362204722" right="0.31496062992125984" top="0.55118110236220474" bottom="0.55118110236220474" header="0.31496062992125984" footer="0.31496062992125984"/>
  <pageSetup paperSize="9" orientation="landscape" r:id="rId1"/>
  <headerFooter>
    <oddFooter>&amp;LSag 15-3356 / Dok 16423-16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2016-03-08T12:00:00+00:00</MeetingStartDate>
    <EnclosureFileNumber xmlns="d08b57ff-b9b7-4581-975d-98f87b579a51">16423/16</EnclosureFileNumber>
    <AgendaId xmlns="d08b57ff-b9b7-4581-975d-98f87b579a51">5058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2081553</FusionId>
    <AgendaAccessLevelName xmlns="d08b57ff-b9b7-4581-975d-98f87b579a51">Åben</AgendaAccessLevelName>
    <UNC xmlns="d08b57ff-b9b7-4581-975d-98f87b579a51">1877259</UNC>
    <MeetingTitle xmlns="d08b57ff-b9b7-4581-975d-98f87b579a51">08-03-2016</MeetingTitle>
    <MeetingDateAndTime xmlns="d08b57ff-b9b7-4581-975d-98f87b579a51">08-03-2016 fra 13:00 - 16:10</MeetingDateAndTime>
    <MeetingEndDate xmlns="d08b57ff-b9b7-4581-975d-98f87b579a51">2016-03-08T15:10:00+00:00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40EB21-372F-441F-BF41-5F9F38BB3047}"/>
</file>

<file path=customXml/itemProps2.xml><?xml version="1.0" encoding="utf-8"?>
<ds:datastoreItem xmlns:ds="http://schemas.openxmlformats.org/officeDocument/2006/customXml" ds:itemID="{979AC882-88DE-4469-A920-D08D6082E46D}"/>
</file>

<file path=customXml/itemProps3.xml><?xml version="1.0" encoding="utf-8"?>
<ds:datastoreItem xmlns:ds="http://schemas.openxmlformats.org/officeDocument/2006/customXml" ds:itemID="{012DFACD-30A9-4760-A9B3-D54760D156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Økonomi og Erhverv</vt:lpstr>
      <vt:lpstr>Plan og Teknik</vt:lpstr>
      <vt:lpstr>Børn og Undervisning</vt:lpstr>
      <vt:lpstr>Kultur og Fritid</vt:lpstr>
      <vt:lpstr>Social og Sundhed</vt:lpstr>
      <vt:lpstr>Byggemodning - Salgsindtægter</vt:lpstr>
      <vt:lpstr>Byggemodning - Udstykninger</vt:lpstr>
      <vt:lpstr>Total - Anlæg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UBU-08-03-2016 - Bilag 368.04 Regnskab 2015 - Anlæg - Fordelt på samtlige udvalg - Igangværende anlæ…</dc:title>
  <dc:creator>Anne Margrethe Kampmann</dc:creator>
  <cp:lastModifiedBy>Jette Poulsen</cp:lastModifiedBy>
  <cp:lastPrinted>2016-03-08T08:28:43Z</cp:lastPrinted>
  <dcterms:created xsi:type="dcterms:W3CDTF">2016-01-11T12:15:25Z</dcterms:created>
  <dcterms:modified xsi:type="dcterms:W3CDTF">2016-03-08T08:28:45Z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